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3.xml" ContentType="application/vnd.openxmlformats-officedocument.drawing+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drawings/drawing5.xml" ContentType="application/vnd.openxmlformats-officedocument.drawing+xml"/>
  <Override PartName="/xl/worksheets/sheet52.xml" ContentType="application/vnd.openxmlformats-officedocument.spreadsheetml.worksheet+xml"/>
  <Override PartName="/xl/drawings/drawing6.xml" ContentType="application/vnd.openxmlformats-officedocument.drawing+xml"/>
  <Override PartName="/xl/worksheets/sheet53.xml" ContentType="application/vnd.openxmlformats-officedocument.spreadsheetml.worksheet+xml"/>
  <Override PartName="/xl/drawings/drawing7.xml" ContentType="application/vnd.openxmlformats-officedocument.drawing+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35" yWindow="150" windowWidth="8760" windowHeight="8055" tabRatio="900" activeTab="1"/>
  </bookViews>
  <sheets>
    <sheet name="注意" sheetId="1" r:id="rId1"/>
    <sheet name="表紙" sheetId="2" r:id="rId2"/>
    <sheet name="目次" sheetId="3" r:id="rId3"/>
    <sheet name="表1" sheetId="4" r:id="rId4"/>
    <sheet name="表3 " sheetId="5" r:id="rId5"/>
    <sheet name="表4" sheetId="6" r:id="rId6"/>
    <sheet name="表5" sheetId="7" r:id="rId7"/>
    <sheet name="表6" sheetId="8" r:id="rId8"/>
    <sheet name="表7" sheetId="9" r:id="rId9"/>
    <sheet name="表8 " sheetId="10" r:id="rId10"/>
    <sheet name="表9" sheetId="11" r:id="rId11"/>
    <sheet name="表10" sheetId="12" r:id="rId12"/>
    <sheet name="表11" sheetId="13" r:id="rId13"/>
    <sheet name="表12" sheetId="14" r:id="rId14"/>
    <sheet name="表13" sheetId="15" r:id="rId15"/>
    <sheet name="表14" sheetId="16" r:id="rId16"/>
    <sheet name="表15" sheetId="17" r:id="rId17"/>
    <sheet name="表16" sheetId="18" r:id="rId18"/>
    <sheet name="表17" sheetId="19" r:id="rId19"/>
    <sheet name="表18" sheetId="20" r:id="rId20"/>
    <sheet name="表19 " sheetId="21" r:id="rId21"/>
    <sheet name="表19-2" sheetId="22" r:id="rId22"/>
    <sheet name="改定　表19-3" sheetId="23" r:id="rId23"/>
    <sheet name="表21" sheetId="24" r:id="rId24"/>
    <sheet name="表22（美）" sheetId="25" r:id="rId25"/>
    <sheet name="表22(造)" sheetId="26" r:id="rId26"/>
    <sheet name="表23" sheetId="27" r:id="rId27"/>
    <sheet name="表24" sheetId="28" r:id="rId28"/>
    <sheet name="表25" sheetId="29" r:id="rId29"/>
    <sheet name="表26" sheetId="30" r:id="rId30"/>
    <sheet name="表27" sheetId="31" r:id="rId31"/>
    <sheet name="表28" sheetId="32" r:id="rId32"/>
    <sheet name="表29" sheetId="33" r:id="rId33"/>
    <sheet name="表30" sheetId="34" r:id="rId34"/>
    <sheet name="表31" sheetId="35" r:id="rId35"/>
    <sheet name="表32" sheetId="36" r:id="rId36"/>
    <sheet name="表33" sheetId="37" r:id="rId37"/>
    <sheet name="表34" sheetId="38" r:id="rId38"/>
    <sheet name="表35" sheetId="39" r:id="rId39"/>
    <sheet name="表36" sheetId="40" r:id="rId40"/>
    <sheet name="表37" sheetId="41" r:id="rId41"/>
    <sheet name="表38（美）" sheetId="42" r:id="rId42"/>
    <sheet name="表38（造）" sheetId="43" r:id="rId43"/>
    <sheet name="表39" sheetId="44" r:id="rId44"/>
    <sheet name="表40" sheetId="45" r:id="rId45"/>
    <sheet name="表41" sheetId="46" r:id="rId46"/>
    <sheet name="表42" sheetId="47" r:id="rId47"/>
    <sheet name="表43" sheetId="48" r:id="rId48"/>
    <sheet name="表44" sheetId="49" r:id="rId49"/>
    <sheet name="表45" sheetId="50" r:id="rId50"/>
    <sheet name="表46―１" sheetId="51" r:id="rId51"/>
    <sheet name="表46―2" sheetId="52" r:id="rId52"/>
    <sheet name="表47" sheetId="53" r:id="rId53"/>
    <sheet name="表48" sheetId="54" r:id="rId54"/>
  </sheets>
  <definedNames>
    <definedName name="_xlnm._FilterDatabase" localSheetId="42" hidden="1">'表38（造）'!$C$3:$I$3</definedName>
    <definedName name="_xlnm._FilterDatabase" localSheetId="41" hidden="1">'表38（美）'!$C$3:$I$63</definedName>
    <definedName name="Access_Button" hidden="1">"留意事項_留意事項_List"</definedName>
    <definedName name="AccessDatabase" hidden="1">"B:\山口\自己点検\大学基準協会\留意事項.mdb"</definedName>
    <definedName name="_xlnm.Print_Area" localSheetId="50">'表46―１'!$A$1:$K$32</definedName>
    <definedName name="_xlnm.Print_Area" localSheetId="51">'表46―2'!$A$1:$K$32</definedName>
    <definedName name="_xlnm.Print_Area" localSheetId="53">'表48'!$A$1:$L$29</definedName>
    <definedName name="_xlnm.Print_Titles" localSheetId="14">'表13'!$1:$5</definedName>
    <definedName name="_xlnm.Print_Titles" localSheetId="15">'表14'!$2:$5</definedName>
    <definedName name="_xlnm.Print_Titles" localSheetId="16">'表15'!$1:$4</definedName>
    <definedName name="_xlnm.Print_Titles" localSheetId="19">'表18'!$2:$5</definedName>
    <definedName name="_xlnm.Print_Titles" localSheetId="20">'表19 '!$1:$7</definedName>
    <definedName name="_xlnm.Print_Titles" localSheetId="21">'表19-2'!$1:$5</definedName>
    <definedName name="_xlnm.Print_Titles" localSheetId="23">'表21'!$2:$4</definedName>
    <definedName name="_xlnm.Print_Titles" localSheetId="27">'表24'!$1:$7</definedName>
    <definedName name="_xlnm.Print_Titles" localSheetId="4">'表3 '!$1:$5</definedName>
    <definedName name="_xlnm.Print_Titles" localSheetId="33">'表30'!$1:$4</definedName>
    <definedName name="_xlnm.Print_Titles" localSheetId="35">'表32'!$1:$4</definedName>
    <definedName name="_xlnm.Print_Titles" localSheetId="41">'表38（美）'!$1:$3</definedName>
  </definedNames>
  <calcPr fullCalcOnLoad="1"/>
</workbook>
</file>

<file path=xl/sharedStrings.xml><?xml version="1.0" encoding="utf-8"?>
<sst xmlns="http://schemas.openxmlformats.org/spreadsheetml/2006/main" count="3799" uniqueCount="1281">
  <si>
    <t>　　　６　申請年４月時に完成年度に達していない学部・学科、研究科・専攻には（※１）を、申請資格充足年度（完成年度＋１年）に
　　　　達していない学部・学科、研究科・専攻には（※２）を付記し、備考欄に学生受入れ年月を記入すること。</t>
  </si>
  <si>
    <t>※　（表２） 削除</t>
  </si>
  <si>
    <t>講    義    室</t>
  </si>
  <si>
    <t>[注]１　学部、大学院研究科ごとに記載すること。</t>
  </si>
  <si>
    <t>全学の設置学部・学科・大学院研究科等（2008年４月１日現在）（表１）</t>
  </si>
  <si>
    <t>　　２　当該施設を複数学部、短期大学等が共用している場合には、当該学部・大学院研究科専用の施設とは別個に記載し､「専用・共用の別」欄
　　　にその旨を明記するとともに､「学生総数」欄にも共用する学部、短期大学等の学生を含めた数値を記入すること。ただし、大学院研究科と
　　　の共用関係については、ここには記入しないこと。したがって「在籍学生１人当たり面積」の算出に当たっても、大学院学生数は除くこと｡</t>
  </si>
  <si>
    <t>　　　　また､「在籍学生１人当たり面積」の算出には、昼夜開講制の場合の夜間主コースの学生数や固有の施設を持たない２部（夜間部）の学生
　　　数は含めないこと。　　　　</t>
  </si>
  <si>
    <t>　　３　キャンパスごとに施設を共用している場合は、「学部・研究科等」欄にキャンパス名を記入すること。</t>
  </si>
  <si>
    <t>-</t>
  </si>
  <si>
    <t>定年67才</t>
  </si>
  <si>
    <t>　　４　全学で全ての施設を共用している場合は、「学部・研究科等」欄に「全学共通」と記入すること。</t>
  </si>
  <si>
    <t>　　５　教養教育のための専用施設がある場合は、学部に準じて記載すること。</t>
  </si>
  <si>
    <t>　　６　「在籍学生１人当たり面積」は、小数点第３位を四捨五入し、小数点第２位まで求めること。</t>
  </si>
  <si>
    <t>　　７　他学部等と共用で使用している講義室・演習室等の「在籍学生１人当たりの面積」の算出に当たっては、当該施設を利用しているすべて
　　　の学部の学生数（短期大学と共用している場合は、短期大学の学生数を含む）で総面積を除して算出すること。</t>
  </si>
  <si>
    <t>使 用 学 部 等</t>
  </si>
  <si>
    <t>[注]１　原則として学部ごとにまとめること。</t>
  </si>
  <si>
    <t>ＸＩ　情報公開・説明責任</t>
  </si>
  <si>
    <t>　　２　「用途別室名」欄には、その施設の用途が具体的にわかるような名称を記入すること。</t>
  </si>
  <si>
    <t xml:space="preserve">  　３　当該施設を複数学部もしくは併設の短期大学と共用している場合は、その学部名等のすべてを「使用学部等」欄に記載し、本表において
　　　同一施設を重複して記載しないこと。</t>
  </si>
  <si>
    <t>　　５　教養教育のための施設については「使用学部等」欄にその旨記入すること。</t>
  </si>
  <si>
    <t>　　６　実習室としての機能を備えているものの、講義室・演習室等としての利用が中心である施設については、前表「２　学部・大学院研究科等
　　　ごとの講義室、演習室等の面積・規模」（表37）の講義室・演習室に含めてもよい。その場合は、当該施設の本表での記載に当たっては、
　　　「備考」欄に必ず「【再掲】」と記入すること。</t>
  </si>
  <si>
    <t>使 用 研 究 科 等</t>
  </si>
  <si>
    <t>　該当しない表がある場合は、その表のタイトルと表番号のみを記入し、「該当なし」と注記すること。なお、作成しない表があっても各表の右上に付された表番号は変更しないこと。</t>
  </si>
  <si>
    <t>2003年度</t>
  </si>
  <si>
    <t>2004年度</t>
  </si>
  <si>
    <t>　　　【例】　「７　国家試験合格率（表９）」
　　　　　　　　　該 当 な し</t>
  </si>
  <si>
    <t xml:space="preserve"> 「Ⅳ　教員組織　２　専任教員個別表（表20）」が大部になる場合は、「大学基礎データ」と別冊にしてもよい。</t>
  </si>
  <si>
    <t>Ⅱ　教育研究の内容・方法等</t>
  </si>
  <si>
    <t>非常勤
スタッフ数</t>
  </si>
  <si>
    <t>週当たり
開室日数</t>
  </si>
  <si>
    <t>年間
開室日数</t>
  </si>
  <si>
    <t>開室時間</t>
  </si>
  <si>
    <t>年間相談件数</t>
  </si>
  <si>
    <t>備　考</t>
  </si>
  <si>
    <t>比    率</t>
  </si>
  <si>
    <t>2003年度</t>
  </si>
  <si>
    <t>人件費比率</t>
  </si>
  <si>
    <t>教育研究経費</t>
  </si>
  <si>
    <t>借入金等利息</t>
  </si>
  <si>
    <t>基本金組入額</t>
  </si>
  <si>
    <t>流 動 資 産</t>
  </si>
  <si>
    <t>流動負債構成比率</t>
  </si>
  <si>
    <t>自己資金構成比率</t>
  </si>
  <si>
    <t>基本金比率</t>
  </si>
  <si>
    <t>基本金要組入額</t>
  </si>
  <si>
    <t>減価償却比率</t>
  </si>
  <si>
    <t>減価償却累計額</t>
  </si>
  <si>
    <t>Ⅴ　研究活動と研究環境</t>
  </si>
  <si>
    <t>１　専任教員の教育・研究業績</t>
  </si>
  <si>
    <t>　専任教員の過去５年間の業績をカバーした大学・学部等の固有の業績一覧を提出すること。</t>
  </si>
  <si>
    <t>　大学で固有の業績一覧等を作成していない場合、また、固有の業績一覧に「Ⅰ　教育活動」、「Ⅱ　研究活動」、「Ⅲ　学会等および社会に
おける主な活動」のいずれかに関する記載が欠ける場合には、下記の表を参考に未充項目の業績一覧を別途作成すること。</t>
  </si>
  <si>
    <t>（表24）</t>
  </si>
  <si>
    <t>所属</t>
  </si>
  <si>
    <t>氏名</t>
  </si>
  <si>
    <t xml:space="preserve">  　３　科目等履修生、聴講生、研究生は、在籍学生数には含めないこと。</t>
  </si>
  <si>
    <t>消費収支計算書関係比率（法人全体のもの）（表46-1）</t>
  </si>
  <si>
    <t>　各表に付されている脚注は消去しないこと。</t>
  </si>
  <si>
    <t>［注］１ 「その他」欄には、当該学部の各年度の卒業者のうち、就職、進学のいずれにも該当しないも　　　　　
　　　　ののすべての数を記入すること。</t>
  </si>
  <si>
    <t>　　　３　専門学校への進学は、「進学（その他）」欄に記入すること。</t>
  </si>
  <si>
    <t>　　　２　専門学校教員、日本語教師、NGO団体、国際機関等への就職については､「就職（上記以外）」
　　　　の欄に記入すること。</t>
  </si>
  <si>
    <t>[注] １　2006年度実績を記入すること。</t>
  </si>
  <si>
    <t>　　３　現在の在籍学生に関わる入学定員及び編入学定員に変更があった場合には、「備考」欄に注記すること。</t>
  </si>
  <si>
    <t>大学院実習室</t>
  </si>
  <si>
    <t>大学院美術研究科</t>
  </si>
  <si>
    <t>－</t>
  </si>
  <si>
    <t>大学院美術研究科</t>
  </si>
  <si>
    <t>大学院美術研究科</t>
  </si>
  <si>
    <t>個室制を採らない学科等があるため、”個室を持たない教員数”は記入せず</t>
  </si>
  <si>
    <t>語学学習施設</t>
  </si>
  <si>
    <t>３　学部の学生用実験・実習室の面積・規模</t>
  </si>
  <si>
    <t>　　　２　採択件数には、当該年度新規に採択された件数のみをあげ、前年度からの継続分は含めないこと。</t>
  </si>
  <si>
    <t>科学研究費補助金</t>
  </si>
  <si>
    <t>専任教員１人
当たり合計額</t>
  </si>
  <si>
    <t>科学研究費補
助金総額（Ａ）</t>
  </si>
  <si>
    <t>うちオーバーヘッドの額</t>
  </si>
  <si>
    <t>専任教員１人当
たり学外研究費　　　</t>
  </si>
  <si>
    <t>Ⅵ　施設・設備等</t>
  </si>
  <si>
    <t>１　校地、校舎、講義室・演習室等の面積</t>
  </si>
  <si>
    <t>(表36)</t>
  </si>
  <si>
    <t>校　　　地　・　校　　　舎</t>
  </si>
  <si>
    <t>講義室・演習室等</t>
  </si>
  <si>
    <r>
      <t>校地面積（m</t>
    </r>
    <r>
      <rPr>
        <vertAlign val="superscript"/>
        <sz val="10"/>
        <rFont val="ＭＳ 明朝"/>
        <family val="1"/>
      </rPr>
      <t>2</t>
    </r>
    <r>
      <rPr>
        <sz val="10"/>
        <rFont val="ＭＳ 明朝"/>
        <family val="1"/>
      </rPr>
      <t>）</t>
    </r>
  </si>
  <si>
    <r>
      <t>設置基準上必要
校地面積  (m</t>
    </r>
    <r>
      <rPr>
        <vertAlign val="superscript"/>
        <sz val="10"/>
        <rFont val="ＭＳ 明朝"/>
        <family val="1"/>
      </rPr>
      <t>2</t>
    </r>
    <r>
      <rPr>
        <sz val="10"/>
        <rFont val="ＭＳ 明朝"/>
        <family val="1"/>
      </rPr>
      <t>)</t>
    </r>
  </si>
  <si>
    <r>
      <t>校舎面積(m</t>
    </r>
    <r>
      <rPr>
        <vertAlign val="superscript"/>
        <sz val="10"/>
        <rFont val="ＭＳ 明朝"/>
        <family val="1"/>
      </rPr>
      <t>2</t>
    </r>
    <r>
      <rPr>
        <sz val="10"/>
        <rFont val="ＭＳ 明朝"/>
        <family val="1"/>
      </rPr>
      <t>)</t>
    </r>
  </si>
  <si>
    <r>
      <t>設置基準上必要
校舎面積（m</t>
    </r>
    <r>
      <rPr>
        <vertAlign val="superscript"/>
        <sz val="10"/>
        <rFont val="ＭＳ 明朝"/>
        <family val="1"/>
      </rPr>
      <t>2</t>
    </r>
    <r>
      <rPr>
        <sz val="10"/>
        <rFont val="ＭＳ 明朝"/>
        <family val="1"/>
      </rPr>
      <t>）</t>
    </r>
  </si>
  <si>
    <t>講義室・演習室・
学生自習室総数</t>
  </si>
  <si>
    <r>
      <t>講義室・演習室・
学生自習室
総面積（m</t>
    </r>
    <r>
      <rPr>
        <vertAlign val="superscript"/>
        <sz val="10"/>
        <rFont val="ＭＳ 明朝"/>
        <family val="1"/>
      </rPr>
      <t>2</t>
    </r>
    <r>
      <rPr>
        <sz val="10"/>
        <rFont val="ＭＳ 明朝"/>
        <family val="1"/>
      </rPr>
      <t>）</t>
    </r>
  </si>
  <si>
    <t>[注] １　校舎面積に算入できる施設としては、講義室、演習室、学生自習室、実験・実習室、研究室、図書館（書庫、閲覧室、事務室）、
　　　 管理関係施設（学長室、応接室、事務室（含記録庫）、会議室、受付、守衛室、宿直室、倉庫）、学生集会所、食堂、廊下、便所
　　　 などが挙げられる｡</t>
  </si>
  <si>
    <t>　　 ２　講堂を講義室に準じて使用している場合は「講義室・演習室・学生自習室」に含めてもよい。</t>
  </si>
  <si>
    <t>　　 ３　複数のキャンパスを設置している場合は、キャンパスごとに作表すること。</t>
  </si>
  <si>
    <t>２　学部・大学院研究科等ごとの講義室、演習室等の面積・規模</t>
  </si>
  <si>
    <t>（表37）</t>
  </si>
  <si>
    <t>学部・研究科等</t>
  </si>
  <si>
    <t>講義室・演習室
学生自習室等</t>
  </si>
  <si>
    <t>室  数</t>
  </si>
  <si>
    <t>専用・共用
の別</t>
  </si>
  <si>
    <t>収容人員
（総数）</t>
  </si>
  <si>
    <t>　　８　「専任教員数」欄については、本表内では１人の専任教員を同一の課程に重複して算入しないこと。１人の専任教員を修士課程と博士課程の両課程においてそれぞれ１
　　　専攻に限り専任とすることはできるが、どちらか一方の課程において、複数の専攻の専任とすることはできないので、留意すること。</t>
  </si>
  <si>
    <t>１－１　全学の教員組織（平成20年度申請用）</t>
  </si>
  <si>
    <t>１－２　学部の教員組織（平成20年度申請用）</t>
  </si>
  <si>
    <t>１－３　大学院研究科の教員組織（専門職大学院を除く）（平成20年度申請用）</t>
  </si>
  <si>
    <t>　　４　本表における専任教員数は本大学基礎データ作成前年度の教員数であり、（表29）および（表30）と一致する。　　</t>
  </si>
  <si>
    <t>専用</t>
  </si>
  <si>
    <t>共用</t>
  </si>
  <si>
    <t>学 生 自 習 室</t>
  </si>
  <si>
    <t>　学部・学科、研究科・
　専攻、研究所等</t>
  </si>
  <si>
    <t>(その他の組織)</t>
  </si>
  <si>
    <t>　　　⑤　芸術分野や体育実技等の分野を担当する教員については、著書・論文等以外の競技会、展覧会または演奏会等での発表のうち、特に顕著な
　　　　業績と認められるものについては（表25）に従って作成すること。このほか、専門分野の特性を考慮し、顕著な業績と認められるものがある
　　　　場合もこれに含めてもよい。</t>
  </si>
  <si>
    <t>２　専任教員の教育・研究業績（芸術分野や体育実技等の分野を担当する教員）</t>
  </si>
  <si>
    <t>（表25）</t>
  </si>
  <si>
    <t>展覧会・演奏会・競技会等の名称</t>
  </si>
  <si>
    <t>場　　所</t>
  </si>
  <si>
    <t>開催日時</t>
  </si>
  <si>
    <t>総面積(㎡)
（Ａ）</t>
  </si>
  <si>
    <t>学生総数
（Ｂ）</t>
  </si>
  <si>
    <r>
      <t xml:space="preserve">在籍学生１人当たり面積（㎡）
</t>
    </r>
    <r>
      <rPr>
        <sz val="10"/>
        <rFont val="ＭＳ 明朝"/>
        <family val="1"/>
      </rPr>
      <t>(Ａ/Ｂ)</t>
    </r>
  </si>
  <si>
    <t>[注]１　教員が専任として配置されている学部、研究科等ごとに記入すること。　　</t>
  </si>
  <si>
    <t>10　科学研究費の採択状況</t>
  </si>
  <si>
    <t>（表33)</t>
  </si>
  <si>
    <t>科　　学　　研　　究　　費</t>
  </si>
  <si>
    <t>［注］１　教員が専任として配置されている学部、研究科等ごとに記入すること。</t>
  </si>
  <si>
    <t>　　　２　ここでいう「学内共同研究費」とは、予算上措置されている研究費で、個人研究・共同研究を問わず、申請に基づき審査を経て交
　　　　付される競争的な研究費（いわゆる学内科研費）を指す。</t>
  </si>
  <si>
    <t>国外留学は1年以内とする</t>
  </si>
  <si>
    <t>美術学部</t>
  </si>
  <si>
    <t>造形表現学部</t>
  </si>
  <si>
    <t>美術研究科</t>
  </si>
  <si>
    <t>-</t>
  </si>
  <si>
    <t>-</t>
  </si>
  <si>
    <t>その他</t>
  </si>
  <si>
    <t>造形表現学部</t>
  </si>
  <si>
    <t>多摩美術大学奨学金</t>
  </si>
  <si>
    <t>学内</t>
  </si>
  <si>
    <t>給付</t>
  </si>
  <si>
    <t>多摩美術大学校友会奨学金</t>
  </si>
  <si>
    <t>学外</t>
  </si>
  <si>
    <t>給付</t>
  </si>
  <si>
    <t>多摩美術大学校友会私費留学生奨学金</t>
  </si>
  <si>
    <t>日本学生支援機構奨学金</t>
  </si>
  <si>
    <t>貸与</t>
  </si>
  <si>
    <t>民間財団等奨学金</t>
  </si>
  <si>
    <t>地方自治体奨学金</t>
  </si>
  <si>
    <t>地方自治体奨学金（留学生※）</t>
  </si>
  <si>
    <t>日本学生支援機構私費外国人留学生学習奨励費（※）</t>
  </si>
  <si>
    <t>民間財団等奨学金（留学生）</t>
  </si>
  <si>
    <t>　　２　学部・大学院共通、学部対象、大学院対象の順に作成すること。</t>
  </si>
  <si>
    <t>留学生＝学部、大学院の私費留学生</t>
  </si>
  <si>
    <t>　　　　※がついた部分は学部、大学院の私費留学生と私費研究留学生を含む。</t>
  </si>
  <si>
    <t>２　学部・学科の学生定員及び在籍学生数</t>
  </si>
  <si>
    <t>　　４　修業年限を６年とする学部・学科の場合には、第６年次まで作表すること。</t>
  </si>
  <si>
    <t>[注]１　「一般入試」欄には大学入試センター試験を含めること。</t>
  </si>
  <si>
    <t>　　２　「その他」欄には社会人、外国人留学生、帰国生徒に対する入試等についてまとめて記入すること。
　　　　ただし、上記の表に該当しない推薦入試を実施している場合は、「その他の推薦入試」欄を設けて作表すること。また、それ以外に相当
　　　数の学生（約一割以上）を入学させている入試方法がある場合は、「その他」に含めず適宜欄を設けて記入すること。なお、該当しない入
　　　試方法の欄は削除すること。</t>
  </si>
  <si>
    <t>上記以外</t>
  </si>
  <si>
    <t>　 そ　　の　　他</t>
  </si>
  <si>
    <t>　　　２ 「専門教育」欄および「教養教育」欄は、大学の設定する区分に応じて名称を付すこと。その場合であっても、おおよそ専門教育的
　　　　な教育と教養教育的な教育に分けて記入すること。　　　</t>
  </si>
  <si>
    <t>1-1</t>
  </si>
  <si>
    <t>専任教員個別表（表20）</t>
  </si>
  <si>
    <t>専任教員年齢構成（表21）</t>
  </si>
  <si>
    <t>専任教員の担当授業時間（表22）</t>
  </si>
  <si>
    <t>専任教員の給与（表23）</t>
  </si>
  <si>
    <t>専任教員の教育・研究業績（表24）</t>
  </si>
  <si>
    <t>専任教員の教育・研究業績（芸術分野や体育実技等の分野を担当する教員)（表25）</t>
  </si>
  <si>
    <t>学術賞の受賞状況（表26）　</t>
  </si>
  <si>
    <t>産学官連携による研究活動状況（表28）　</t>
  </si>
  <si>
    <t>専任教員の研究旅費（表30）</t>
  </si>
  <si>
    <t>学内共同研究費（表31）</t>
  </si>
  <si>
    <t>教員研究費内訳（表32）　</t>
  </si>
  <si>
    <t>科学研究費の採択状況（表33）</t>
  </si>
  <si>
    <t>学外からの研究費の総額と一人当たりの額（表34）</t>
  </si>
  <si>
    <t>教員研究室（表35）</t>
  </si>
  <si>
    <t>校地、校舎、講義室・演習室等の面積（表36）</t>
  </si>
  <si>
    <t>※但し、2002年3月31日以前に採用された者は70才</t>
  </si>
  <si>
    <t>ー</t>
  </si>
  <si>
    <t>　　講    義    室</t>
  </si>
  <si>
    <t>大学院設計室</t>
  </si>
  <si>
    <t>４　大学院研究科の学生用実験・実習室の面積・規模</t>
  </si>
  <si>
    <t>（表39)</t>
  </si>
  <si>
    <t>収 容 人 員
（総数）</t>
  </si>
  <si>
    <t>収容人員１人当たりの面積（㎡）</t>
  </si>
  <si>
    <t>備  　　　　 考</t>
  </si>
  <si>
    <t>該　当　な　し</t>
  </si>
  <si>
    <t>　　４　「その他」の入試による内訳を、備考欄に記載すること。（例：社会人入試○名、外国人留学生入試△名）</t>
  </si>
  <si>
    <t>算    式　（＊１００）</t>
  </si>
  <si>
    <t>備  考</t>
  </si>
  <si>
    <t>固定資産構成比率</t>
  </si>
  <si>
    <t>総   資   産</t>
  </si>
  <si>
    <t>流動資産構成比率</t>
  </si>
  <si>
    <t>固定負債構成比率</t>
  </si>
  <si>
    <t>固 定 負 債</t>
  </si>
  <si>
    <t>総   資   金</t>
  </si>
  <si>
    <t>消費収支差額構成比率</t>
  </si>
  <si>
    <t>消 費 収 支 差 額</t>
  </si>
  <si>
    <t>固定比率</t>
  </si>
  <si>
    <t>固定長期適合率</t>
  </si>
  <si>
    <t>自己資金＋固定負債</t>
  </si>
  <si>
    <t>流動比率</t>
  </si>
  <si>
    <t>流 動 資 産</t>
  </si>
  <si>
    <t>流 動 負 債</t>
  </si>
  <si>
    <t>総負債比率</t>
  </si>
  <si>
    <t>総  負  債</t>
  </si>
  <si>
    <t>総  資  産</t>
  </si>
  <si>
    <t>負債比率</t>
  </si>
  <si>
    <t>自 己 資 金</t>
  </si>
  <si>
    <t>前受金保有率</t>
  </si>
  <si>
    <t>現 金 預 金</t>
  </si>
  <si>
    <t>退職給与引当特定預金（資産）</t>
  </si>
  <si>
    <t>退職給与引当金</t>
  </si>
  <si>
    <t>基  本  金</t>
  </si>
  <si>
    <t>[注]１  本表については、「学校法人会計基準」に基づく財務計算書類中の貸借対照表を用いて、表に示された算式により過去５年分の比率を記入するこ
　　　と。</t>
  </si>
  <si>
    <t>　　３　各対象者への財政公開を行っていないが開示請求があれば対応するという場合には、「開示請求があれば対応する」欄に○を付すこと。</t>
  </si>
  <si>
    <t>　　４　「その他」欄を利用して回答する場合は、カッコ内に具体的な名称を記入すること。</t>
  </si>
  <si>
    <t>　　　４　教員の前任の大学での成果については、含めないこと。</t>
  </si>
  <si>
    <t>　　　２　教員の前任の大学での成果については、含めないこと。</t>
  </si>
  <si>
    <t>[注]　１　2006年度の実績を記入すること。　　</t>
  </si>
  <si>
    <t>　　　３　研究費に旅費が含まれている場合、これをのぞく必要はない。　　</t>
  </si>
  <si>
    <t>消費収支計算書関係比率（大学単独のもの）（表46-2）</t>
  </si>
  <si>
    <t>[注]１　たとえば 「医師国家試験｣、「薬剤師国家試験」、「管理栄養士国家試験」などのように、当該学部・
　　　学科等の教育と関連の深い国家試験について記載すること。</t>
  </si>
  <si>
    <t>　　２　収容定員は、定員変更などにより、現在の入学定員の４倍（６年制の学部は６倍）ではない場合があるので、該当する年度ごとの入学定員、編入
　　　学定員に注意すること。</t>
  </si>
  <si>
    <t>[注]１　2006年度決算について2007年度中に公開した対象・方法をすべて記入すること。</t>
  </si>
  <si>
    <t>　　２　私立大学の場合は資金収支計算書（資金）・消費収支計算書（消費）・貸借対照表（貸借）について、国・公立大学の場合は自大学の財務状況について、
　　　それぞれの情報公開の実施方法に関して、該当欄へ対象者ごとに○を付すこと。</t>
  </si>
  <si>
    <t>[注]　本表（表46－１）については、「学校法人会計基準」に基づく財務計算書類中の消費収支計算書（法人全体のもの）を用いて、表に示された算式
　　により過去５年分の比率を記入すること。
　　　なお、法人として当該大学のみを運営している場合は、（表46－１）のみを作表のこと。ただし、医・歯学部等で附属病院を併設している場合
　　は、次表（表46－２）も作成すること。</t>
  </si>
  <si>
    <t>［注］１　専任、非常勤ごとに、スタッフの種類（医師、資格を持ったカウンセラー、教員、職員等）を備考欄または欄外に記載すること。</t>
  </si>
  <si>
    <t>絵画専攻</t>
  </si>
  <si>
    <t>彫刻専攻</t>
  </si>
  <si>
    <t>工芸専攻</t>
  </si>
  <si>
    <t>デザイン専攻</t>
  </si>
  <si>
    <t>芸術学専攻</t>
  </si>
  <si>
    <t>美術専攻</t>
  </si>
  <si>
    <t>大学院美術研究科（修士）</t>
  </si>
  <si>
    <t>大学院美術研究科（博士）</t>
  </si>
  <si>
    <t>東京都八王子市鑓水２－１７２３</t>
  </si>
  <si>
    <t>同上</t>
  </si>
  <si>
    <t>美術学部</t>
  </si>
  <si>
    <t>絵画学科日本画専攻</t>
  </si>
  <si>
    <t>絵画学科油画専攻</t>
  </si>
  <si>
    <t>絵画学科版画専攻</t>
  </si>
  <si>
    <t>生産デザイン学科プロダクトデザイン専攻</t>
  </si>
  <si>
    <t>生産デザイン学科テキスタイルデザイン専攻</t>
  </si>
  <si>
    <t>美術学部　計</t>
  </si>
  <si>
    <t>造形表現学部　計</t>
  </si>
  <si>
    <t>美術研究科</t>
  </si>
  <si>
    <t>美術研究科　計</t>
  </si>
  <si>
    <t>美術学部共通教育</t>
  </si>
  <si>
    <t>造形表現学部共通教育</t>
  </si>
  <si>
    <t>教授に学長含む</t>
  </si>
  <si>
    <t>共通教育</t>
  </si>
  <si>
    <t>造形表現学部</t>
  </si>
  <si>
    <t>副手：1名</t>
  </si>
  <si>
    <t>特許出願・登録状況（表27）</t>
  </si>
  <si>
    <t>　　２　年収は、諸手当を含めた前年の支給総額を記入すること。</t>
  </si>
  <si>
    <t>Ⅱ　教育内容・方法等</t>
  </si>
  <si>
    <t>Ⅴ　研究活動と研究環境</t>
  </si>
  <si>
    <t>Ⅶ　図書館および図書・電子媒体</t>
  </si>
  <si>
    <t>［注］１　教員、助手が専任として配置されている学部、研究科等ごとに記入すること。</t>
  </si>
  <si>
    <t>Ⅷ　学生生活</t>
  </si>
  <si>
    <t>Ⅸ　財務（私立大学のみ）</t>
  </si>
  <si>
    <t>Ⅹ　情報公開・説明責任</t>
  </si>
  <si>
    <t>Ⅳ　教員組織</t>
  </si>
  <si>
    <t>2004年度</t>
  </si>
  <si>
    <t>2003年度</t>
  </si>
  <si>
    <t>2005年度</t>
  </si>
  <si>
    <t>2004年度</t>
  </si>
  <si>
    <t>2005年度</t>
  </si>
  <si>
    <t>2005年度</t>
  </si>
  <si>
    <t>2002年度</t>
  </si>
  <si>
    <t>2006年度</t>
  </si>
  <si>
    <t>　　３　当該施設を他研究科もしくは学部等と共用している場合は、その研究科、学部名等を「使用研究科等」欄に記載し、本表において同一施
　　　設を重複して記載しないこと。</t>
  </si>
  <si>
    <t>　図書館</t>
  </si>
  <si>
    <t>Ⅶ　図書館および図書・電子媒体</t>
  </si>
  <si>
    <t>１　図書、資料の所蔵数</t>
  </si>
  <si>
    <t>（表41）</t>
  </si>
  <si>
    <t>図書館の名称</t>
  </si>
  <si>
    <t>　　図書の冊数　　（冊）</t>
  </si>
  <si>
    <t>定期刊行物の種類（種類）</t>
  </si>
  <si>
    <t>視聴覚資料の所蔵数（点数）</t>
  </si>
  <si>
    <t>電子ジャーナルの種類（種類）</t>
  </si>
  <si>
    <t>備       考</t>
  </si>
  <si>
    <t>開架図書の冊数（内数）</t>
  </si>
  <si>
    <t>内国書</t>
  </si>
  <si>
    <t>外国書</t>
  </si>
  <si>
    <r>
      <t>　　３　「専任教員数」欄には、大学院研究科等の専任で、その研究科の基礎となる学部・学科等においても</t>
    </r>
    <r>
      <rPr>
        <b/>
        <sz val="10"/>
        <rFont val="ＭＳ 明朝"/>
        <family val="1"/>
      </rPr>
      <t>専任として</t>
    </r>
    <r>
      <rPr>
        <sz val="10"/>
        <rFont val="ＭＳ 明朝"/>
        <family val="1"/>
      </rPr>
      <t>授業を担当している教員数も含め
　　　て記入すること。その場合、（表19-3）および（表19-4）の専任教員が、本表においても専任教員に算入される。
　　　　たとえば、大学院研究科に専任教員が配置され、学部教育が専ら研究科の専任教員によって行われている場合がこの典型的な例である。</t>
    </r>
  </si>
  <si>
    <t>開設授業科目における専兼比率（表３）</t>
  </si>
  <si>
    <t>単位互換協定に基づく単位認定の状況（表４）</t>
  </si>
  <si>
    <t>Ⅵ　施設・設備等</t>
  </si>
  <si>
    <t>責任授業時間数</t>
  </si>
  <si>
    <t>　　４ 「最低｣､「平均」の記入にあたっては、上記１の期間の途中で採用及び退職した者を除くこと。</t>
  </si>
  <si>
    <t>学部・研究科</t>
  </si>
  <si>
    <t>Ｂ／Ａ</t>
  </si>
  <si>
    <t>第２年次</t>
  </si>
  <si>
    <t>第３年次</t>
  </si>
  <si>
    <t>第４年次</t>
  </si>
  <si>
    <t>美術学部</t>
  </si>
  <si>
    <t>絵画学科日本画専攻</t>
  </si>
  <si>
    <t>-</t>
  </si>
  <si>
    <t>04,05入学定員28名、06,07入学定員30名</t>
  </si>
  <si>
    <t>絵画学科油画専攻</t>
  </si>
  <si>
    <t>-</t>
  </si>
  <si>
    <t>04,05入学定員118名、06,07入学定員130名</t>
  </si>
  <si>
    <t>絵画学科版画専攻</t>
  </si>
  <si>
    <t>04,05入学定員25名、06,07入学定員30名</t>
  </si>
  <si>
    <t>彫刻学科</t>
  </si>
  <si>
    <t>-</t>
  </si>
  <si>
    <t>工芸学科</t>
  </si>
  <si>
    <t>-</t>
  </si>
  <si>
    <t>04,05入学定員146名、06,07入学定員180名</t>
  </si>
  <si>
    <t>専門教育</t>
  </si>
  <si>
    <t>彫刻学科</t>
  </si>
  <si>
    <t>工芸学科</t>
  </si>
  <si>
    <t>美術学部</t>
  </si>
  <si>
    <t>グラフィックデザイン学科</t>
  </si>
  <si>
    <t>環境デザイン学科</t>
  </si>
  <si>
    <t>情報デザイン学科</t>
  </si>
  <si>
    <t>芸術学科</t>
  </si>
  <si>
    <t>共通教育</t>
  </si>
  <si>
    <t>教養科目</t>
  </si>
  <si>
    <t>造形学科</t>
  </si>
  <si>
    <t>デザイン学科</t>
  </si>
  <si>
    <t>映像演劇学科</t>
  </si>
  <si>
    <t>共通</t>
  </si>
  <si>
    <t>基礎教育</t>
  </si>
  <si>
    <t>　　　　　①同一講師による場合→専任教員が担当した場合は専任担当科目数１、兼任教員が担当した場合は兼任担当科目数１となる。</t>
  </si>
  <si>
    <t>　　　　　②複数教員による場合→専任教員が担当した場合は専任担当科目数１、専任教員と兼任教員がそれぞれ担当した場合は、専任担当
　　　　　　科目数0.5、兼任担当科目数0.5となる。</t>
  </si>
  <si>
    <t>　　　６　実験・実習等において兼任教員を含む複数の教員が担当する場合は、人数比による数値を記載すること（例：専任4人、兼任1人で
　　　　担当の場合は、専任0.8、兼任0.2となる）。</t>
  </si>
  <si>
    <t>‐</t>
  </si>
  <si>
    <t>‐</t>
  </si>
  <si>
    <t>-</t>
  </si>
  <si>
    <t>-</t>
  </si>
  <si>
    <t xml:space="preserve">  　３  2006年度の実績を記入すること。</t>
  </si>
  <si>
    <t>４　専任教員の担当授業時間</t>
  </si>
  <si>
    <t>造形表現学部（３２人）</t>
  </si>
  <si>
    <t>（表22）</t>
  </si>
  <si>
    <t xml:space="preserve">教　員 </t>
  </si>
  <si>
    <t>准 教 授</t>
  </si>
  <si>
    <t>助　　教</t>
  </si>
  <si>
    <t>備　　考</t>
  </si>
  <si>
    <t xml:space="preserve"> 区　分</t>
  </si>
  <si>
    <t>最　　高</t>
  </si>
  <si>
    <t xml:space="preserve">25.6 授業時間   </t>
  </si>
  <si>
    <t xml:space="preserve">23.8 授業時間   </t>
  </si>
  <si>
    <t xml:space="preserve">14.9 授業時間   </t>
  </si>
  <si>
    <t>‐</t>
  </si>
  <si>
    <t>1授業時間45分</t>
  </si>
  <si>
    <t xml:space="preserve">6.0 授業時間   </t>
  </si>
  <si>
    <t xml:space="preserve">10.0 授業時間   </t>
  </si>
  <si>
    <t>平　　均</t>
  </si>
  <si>
    <t xml:space="preserve">(15.3 授業時間 ) </t>
  </si>
  <si>
    <t xml:space="preserve">(14.9 授業時間 ) </t>
  </si>
  <si>
    <t>責任授業時間数</t>
  </si>
  <si>
    <t>　　６　開設されてはいるものの、履修者のいない科目についても上表に含めること。</t>
  </si>
  <si>
    <t>造形表現学部</t>
  </si>
  <si>
    <t>04,05入学定員30名、06,07入学定員45名</t>
  </si>
  <si>
    <t>2004年度</t>
  </si>
  <si>
    <t>学生相談室
（八王子）</t>
  </si>
  <si>
    <r>
      <t xml:space="preserve">5
</t>
    </r>
    <r>
      <rPr>
        <sz val="10"/>
        <rFont val="ＭＳ 明朝"/>
        <family val="1"/>
      </rPr>
      <t>土曜・長期休暇期間は随時開室</t>
    </r>
  </si>
  <si>
    <t>9:00～17:00</t>
  </si>
  <si>
    <t xml:space="preserve"> 　 ６　「大学の教員等の任期に関する法律」に基づく任期制教員を除き、特任教授、客員教授など任用期間のある教員については、専任者（教育研究条
　　　件等において専任教員と同等の者）のみを「専任教員数」の欄の「教授｣、「准教授｣、「講師｣、｢助教」の該当する欄（左側）に含めて記入すると
　　　ともに、その数を「特任等（内数）」欄にに内数で示すこと。専任者以外の特任者等については記入しないこと。</t>
  </si>
  <si>
    <t>　　７　「専任教員数」欄については、本表内では１人の専任教員を複数の組織に重複して記入しないこと。</t>
  </si>
  <si>
    <t>　学部・学科等</t>
  </si>
  <si>
    <t>設置基準上
必要専任
教員数</t>
  </si>
  <si>
    <t xml:space="preserve"> 専任教員１人
当たりの
在籍学生数
(表14(Ｂ)/計(Ａ))</t>
  </si>
  <si>
    <t>計（Ａ）</t>
  </si>
  <si>
    <t>(その他の学部教育担当組織)</t>
  </si>
  <si>
    <r>
      <t>[注]１　専任教員</t>
    </r>
    <r>
      <rPr>
        <sz val="10"/>
        <rFont val="ＭＳ 明朝"/>
        <family val="1"/>
      </rPr>
      <t>については、（表19）のうち、学部教育を担当する専任教員について作表すること。</t>
    </r>
  </si>
  <si>
    <t>　　２　教養教育科目、外国語科目、保健体育科目、教職科目等の学部教育を担当する独立の組織がある場合には､「(その他の学部教育担当組織)」欄に、
　　　その名称を記載し、専任教員数を記入すること。</t>
  </si>
  <si>
    <t>　　４　教育組織と教員組織が異なる場合も、大学設置基準における必要専任教員数に留意して、学部教育担当専任教員数を適切に記入すること。</t>
  </si>
  <si>
    <t>　　５　当該学部・学科の専任であっても、大学設置基準第11条にいう「授業を担当しない教員」については、専任教員数には含めないこと。</t>
  </si>
  <si>
    <t>　　６　「大学の教員等の任期に関する法律」に基づく任期制教員を除き、特任教授、客員教授など任用期間のある教員については、専任者（研究条件等に
　　　おいて専任教員と同等の者）のみを「専任教員数」欄の「教授｣、「准教授｣、「講師｣、｢助教」の該当する欄（左側）に含めて記入するとともに、そ
　　　の数を「特任等（内数）」欄に内数で示すこと。専任者以外の特任者等については「兼任教員数」欄に含めて記入すること。</t>
  </si>
  <si>
    <t>　　７　「専任教員数」欄については、本表内では１人の専任教員を複数の組織に重複して記入しないこと。</t>
  </si>
  <si>
    <t>　　８　「兼任教員数」欄には、学外からのいわゆる非常勤教員数を記入すること。併設短期大学からの兼務者も「兼任教員数」の欄に含めること。なお、
　　　国立大学所属教員については､「兼担｣、｢兼任」を共に「併任」としている場合もあるが、学外からの併任である者は「兼任教員数」欄に記入するこ
　　　と。</t>
  </si>
  <si>
    <t>　　　　同一の兼任教員が複数の学科を担当する場合は、それぞれ記入すること（重複可）。大学の状況によっては、兼任教員数の欄は学科ごとではなく学
　　　部全体で記述してもよい。</t>
  </si>
  <si>
    <t>　4 ( 3)</t>
  </si>
  <si>
    <t>　4 ( 3)</t>
  </si>
  <si>
    <t>　2 ( 2)</t>
  </si>
  <si>
    <t>収容定員(名）</t>
  </si>
  <si>
    <t>所　在　地</t>
  </si>
  <si>
    <t>備　　考</t>
  </si>
  <si>
    <t>１　全学の設置学部・学科・大学院研究科等（2008年４月１日現在）</t>
  </si>
  <si>
    <t>学科、専攻の名称</t>
  </si>
  <si>
    <t>学部、大学院研究科等</t>
  </si>
  <si>
    <t>［注］１　申請年（2008年）４月１日付で設置している学部・学科、研究科・専攻を記入すること（募集停止しているものを含む）。</t>
  </si>
  <si>
    <t>　　　４　学生募集を停止している学部・学科、研究科・専攻名には、備考欄にその旨を付記すること。</t>
  </si>
  <si>
    <t>　　　５　専門職大学院は、該当する研究科・専攻名に（ ）でその旨を明記すること。</t>
  </si>
  <si>
    <t>固有の業績一覧により作成</t>
  </si>
  <si>
    <t>固有の業績一覧により作成</t>
  </si>
  <si>
    <t>造形表現学部</t>
  </si>
  <si>
    <t>美術研究科</t>
  </si>
  <si>
    <t>-</t>
  </si>
  <si>
    <t>04,05入学定員70名、06,07入学定員80名</t>
  </si>
  <si>
    <t>芸術学科</t>
  </si>
  <si>
    <t>‐</t>
  </si>
  <si>
    <t>‐</t>
  </si>
  <si>
    <t>‐</t>
  </si>
  <si>
    <t>-</t>
  </si>
  <si>
    <t>[注]１　昼夜開講制をとっている学部については、昼間主コースと夜間主コースにそれぞれ分けて記入すること。</t>
  </si>
  <si>
    <t>Ｃ／Ａ</t>
  </si>
  <si>
    <t>Ｄ／Ｂ</t>
  </si>
  <si>
    <t>美術研究科　　　　　　博士前期課程</t>
  </si>
  <si>
    <t>-</t>
  </si>
  <si>
    <t>美術研究科　　　　　　博士後期課程</t>
  </si>
  <si>
    <t>　　４　「Ｃ／Ａ」および「Ｄ／Ｂ」欄については、小数点以下第３位を四捨五入し、小数点以下第２位まで表示すること。</t>
  </si>
  <si>
    <t>生涯学習センター</t>
  </si>
  <si>
    <t>　　 ２ シンポジウム、講演会は含めないこと。</t>
  </si>
  <si>
    <t>大学院美術研究科</t>
  </si>
  <si>
    <t>　　３　研究費総額（Ｂ）には、講座研究費、個人研究費等の名称は問わず、教員個人が専らその研究の用に充てるために支給される経常的経
　　　費（図書購入費、機器備品費、研究用消耗品費、アルバイトなどへの謝金等）を記入すること。</t>
  </si>
  <si>
    <t>学会等出張旅費</t>
  </si>
  <si>
    <t>長期</t>
  </si>
  <si>
    <t>短期</t>
  </si>
  <si>
    <t>国外</t>
  </si>
  <si>
    <t>国内</t>
  </si>
  <si>
    <t>総　　　額</t>
  </si>
  <si>
    <t>支 給 件 数</t>
  </si>
  <si>
    <t>１人当たり支給額</t>
  </si>
  <si>
    <t>８　学内共同研究費</t>
  </si>
  <si>
    <t>（表31)</t>
  </si>
  <si>
    <t>大学・学部・大学院研究科等</t>
  </si>
  <si>
    <t>総　　額</t>
  </si>
  <si>
    <t>利用件数</t>
  </si>
  <si>
    <t>備　　　　考</t>
  </si>
  <si>
    <r>
      <t xml:space="preserve">経常研究費
</t>
    </r>
    <r>
      <rPr>
        <sz val="9"/>
        <rFont val="ＭＳ 明朝"/>
        <family val="1"/>
      </rPr>
      <t>（教員当り積算校費総額）</t>
    </r>
  </si>
  <si>
    <t>塩化第２鉄腐蝕室</t>
  </si>
  <si>
    <t>モデル室</t>
  </si>
  <si>
    <t>ミーティングルーム</t>
  </si>
  <si>
    <t xml:space="preserve">鋳造テラコッタ実習室 </t>
  </si>
  <si>
    <t>ガラス実習室</t>
  </si>
  <si>
    <t>ガラス・ロッカー室</t>
  </si>
  <si>
    <t>金属ロッカー室</t>
  </si>
  <si>
    <t>実習室(写真撮影スタジオ)</t>
  </si>
  <si>
    <t>実習室(マルチメディアルームD)</t>
  </si>
  <si>
    <t>プレゼンテーションルーム</t>
  </si>
  <si>
    <t>マルチメディアルーム</t>
  </si>
  <si>
    <t>コンピュータールーム</t>
  </si>
  <si>
    <t>プロダクト・ライブラリー</t>
  </si>
  <si>
    <t>テキスタイルデザイン実習室</t>
  </si>
  <si>
    <t>デザイン実習室</t>
  </si>
  <si>
    <t>メディアホール</t>
  </si>
  <si>
    <t>メディアルーム</t>
  </si>
  <si>
    <t>ＣＡＤ実習室</t>
  </si>
  <si>
    <t>アクアチント室</t>
  </si>
  <si>
    <t>実習室(ミーティングルーム)</t>
  </si>
  <si>
    <t>彫刻学科（石彫）</t>
  </si>
  <si>
    <t>彫刻学科（木彫）</t>
  </si>
  <si>
    <t>彫刻学科（諸材料）</t>
  </si>
  <si>
    <t>彫刻学科（金属）</t>
  </si>
  <si>
    <t>彫刻学科（塑造）</t>
  </si>
  <si>
    <t>彫刻学科（共通）</t>
  </si>
  <si>
    <t>工芸学科（ガラス）</t>
  </si>
  <si>
    <t>工芸学科（金属）</t>
  </si>
  <si>
    <t>工芸学科（陶）</t>
  </si>
  <si>
    <t>情報デザイン学科（芸術）</t>
  </si>
  <si>
    <t>情報デザイン学科（デザイン）</t>
  </si>
  <si>
    <t>情報デザイン学科（共通）</t>
  </si>
  <si>
    <t>造形表現学部 800人</t>
  </si>
  <si>
    <t>以上</t>
  </si>
  <si>
    <t>　 学部・研究科</t>
  </si>
  <si>
    <t>職位</t>
  </si>
  <si>
    <t>教　授</t>
  </si>
  <si>
    <t>専任講師</t>
  </si>
  <si>
    <t>100％</t>
  </si>
  <si>
    <t>計</t>
  </si>
  <si>
    <t>教　　授</t>
  </si>
  <si>
    <t>講　　師</t>
  </si>
  <si>
    <t>最　　高</t>
  </si>
  <si>
    <t>最　　低</t>
  </si>
  <si>
    <t>平　　均</t>
  </si>
  <si>
    <t>Ⅰ　教育研究組織</t>
  </si>
  <si>
    <t>（表３）</t>
  </si>
  <si>
    <t>（表４）</t>
  </si>
  <si>
    <t>（表５）</t>
  </si>
  <si>
    <t>（表６）</t>
  </si>
  <si>
    <t>（表７）</t>
  </si>
  <si>
    <t>（表８）</t>
  </si>
  <si>
    <t>（表９）</t>
  </si>
  <si>
    <t>（表10）</t>
  </si>
  <si>
    <t>（表12）</t>
  </si>
  <si>
    <t>２　単位互換協定に基づく単位認定の状況</t>
  </si>
  <si>
    <t>３　単位互換協定以外で大学独自に行っている単位認定の状況</t>
  </si>
  <si>
    <t>４　卒業判定</t>
  </si>
  <si>
    <t>５　大学院における学位授与状況</t>
  </si>
  <si>
    <t>６　就職・大学院進学状況</t>
  </si>
  <si>
    <t>８　公開講座の開設状況</t>
  </si>
  <si>
    <t>９　国別国際交流協定締結先機関</t>
  </si>
  <si>
    <t>（表11）</t>
  </si>
  <si>
    <t>10　人的国際学術研究交流</t>
  </si>
  <si>
    <t>Ⅲ　学生の受け入れ</t>
  </si>
  <si>
    <t>（表13）</t>
  </si>
  <si>
    <t>准教授</t>
  </si>
  <si>
    <t>助教</t>
  </si>
  <si>
    <t>３　専任教員年齢構成</t>
  </si>
  <si>
    <t>４　専任教員の担当授業時間</t>
  </si>
  <si>
    <t>５　専任教員の給与</t>
  </si>
  <si>
    <t>その他</t>
  </si>
  <si>
    <t>１　学部・学科の志願者・合格者・入学者数の推移</t>
  </si>
  <si>
    <t>志願者</t>
  </si>
  <si>
    <t>合格者</t>
  </si>
  <si>
    <t>入学者</t>
  </si>
  <si>
    <t>（表14）</t>
  </si>
  <si>
    <t>（表15）</t>
  </si>
  <si>
    <t>（表16）</t>
  </si>
  <si>
    <t>（表21）</t>
  </si>
  <si>
    <t>３　学部の入学者の構成</t>
  </si>
  <si>
    <t>４　学部の社会人学生・留学生・帰国生徒数</t>
  </si>
  <si>
    <t>合　　　計</t>
  </si>
  <si>
    <t>５　学部・学科の退学者数</t>
  </si>
  <si>
    <t>（表17）</t>
  </si>
  <si>
    <t>学部</t>
  </si>
  <si>
    <t>学科</t>
  </si>
  <si>
    <t>１年次</t>
  </si>
  <si>
    <t>２年次</t>
  </si>
  <si>
    <t>３年次</t>
  </si>
  <si>
    <t>４年次</t>
  </si>
  <si>
    <t>（表18）</t>
  </si>
  <si>
    <t>-</t>
  </si>
  <si>
    <t>八王子図書館</t>
  </si>
  <si>
    <t>上野毛図書館</t>
  </si>
  <si>
    <t>図書の冊数</t>
  </si>
  <si>
    <t>[注]１　雑誌等ですでに製本済のものは図書の冊数に加えてよい。</t>
  </si>
  <si>
    <t>　　４　視聴覚資料の所蔵数については、タイトル数を記載すること。</t>
  </si>
  <si>
    <t>図書館の名称</t>
  </si>
  <si>
    <t>2004年度</t>
  </si>
  <si>
    <t>[注]１  「学生収容定員」には、学部学生、大学院学生、専攻科、別科の学生収容定員のほか、当該施設を短期大学と共用して
　　　いる場合には、短大の学生収容定員もこの数に加えること。</t>
  </si>
  <si>
    <t>美術学部</t>
  </si>
  <si>
    <t>12　教員研究室</t>
  </si>
  <si>
    <t>（表35)</t>
  </si>
  <si>
    <t>総面積（㎡）</t>
  </si>
  <si>
    <t xml:space="preserve">教員１人当た
りの平均面積
（㎡） </t>
  </si>
  <si>
    <t>（Ｂ）</t>
  </si>
  <si>
    <t>(A/B*100)</t>
  </si>
  <si>
    <t>[注]１　「室数」、「総面積」欄には、学部、大学院研究科等の保有する全ての教員研究室についてこれを記入すること。</t>
  </si>
  <si>
    <t>（八王子キャンパス）</t>
  </si>
  <si>
    <t>（上野毛キャンパス）</t>
  </si>
  <si>
    <t>専用</t>
  </si>
  <si>
    <t>講　　義　　室</t>
  </si>
  <si>
    <t>　　　４　総額の合計は、教員研究費内訳（表32）中の学内共同研究費の合計と一致する。</t>
  </si>
  <si>
    <t>９　教員研究費内訳</t>
  </si>
  <si>
    <t>その他</t>
  </si>
  <si>
    <t>大学院</t>
  </si>
  <si>
    <t>大学院美術研究科</t>
  </si>
  <si>
    <t>（表32)</t>
  </si>
  <si>
    <t>11　学外からの研究費の総額と一人当たりの額　　　　　　　　　　　　　　　　　　　　　　　　</t>
  </si>
  <si>
    <t>（表34)</t>
  </si>
  <si>
    <t>専　任
教員数</t>
  </si>
  <si>
    <t>その他の学外研究費</t>
  </si>
  <si>
    <t>合　　　　計
（Ａ＋Ｂ）</t>
  </si>
  <si>
    <t>専任教員１人
当たり科研費</t>
  </si>
  <si>
    <t>その他の学外研究費総額（Ｂ）</t>
  </si>
  <si>
    <t>合　　　計</t>
  </si>
  <si>
    <t>　　２　2006年度の実績をもとに作表すること。したがって「専任教員数」欄にも、2006年度の人数（助手を含む）を記入すること</t>
  </si>
  <si>
    <t>　　３　「その他の学外研究費」には、科研費以外の政府もしくは政府関連法人からの研究助成金、民間の研究助成財団等からの研究助成金、奨学寄付
　　　金、受託研究費、共同研究費などが該当する。</t>
  </si>
  <si>
    <t>美術学部</t>
  </si>
  <si>
    <t>造形表現学部</t>
  </si>
  <si>
    <t>　２　作成した教科書、教材、参考書</t>
  </si>
  <si>
    <t>　３　教育方法・教育実践に関する発表、講演等</t>
  </si>
  <si>
    <t>　４　その他教育活動上特記すべき事項</t>
  </si>
  <si>
    <t>Ⅱ　研究活動</t>
  </si>
  <si>
    <t>著書・論文等の
名　　　称</t>
  </si>
  <si>
    <t>単著・
共著の別</t>
  </si>
  <si>
    <t>発行または発表の
年月（西暦でも可）</t>
  </si>
  <si>
    <t>発行所、発表雑誌（及び巻・号数）等の名称</t>
  </si>
  <si>
    <t>編者・著者名
（共著の場合のみ記入）</t>
  </si>
  <si>
    <t>該当頁数</t>
  </si>
  <si>
    <t>著書</t>
  </si>
  <si>
    <t>論文</t>
  </si>
  <si>
    <t>Ⅲ　学会等および社会における主な活動</t>
  </si>
  <si>
    <t>　　２　各教員ごとに最近５年間の教育活動、研究活動、学会等および社会活動について作成すること。</t>
  </si>
  <si>
    <t>　　３　教員の配列は、「Ⅳ　２　専任教員個別表」（表20）の順序によること。</t>
  </si>
  <si>
    <t>　　４　「教育活動」については、各項目ごとに年月日順に、「学会等および社会活動」については、就任年月日順に記入すること。</t>
  </si>
  <si>
    <t>　　５　「研究活動」については、下記の点に留意すること。</t>
  </si>
  <si>
    <t>　　　②　著者が複数にわたる場合で、筆頭著者が著書・論文等において明示されている場合には、その氏名に◎印を付すこと。</t>
  </si>
  <si>
    <t>　　　③　共著（論文）の場合、「該当頁数」の記入にあたっては、本人の分担箇所を特定できる場合は、その頁数を記載すること。</t>
  </si>
  <si>
    <t>　　　④　最近５年間に著書･論文等の発表のなかった者についても、教員名を挙げてその部分を空欄にしておくこと。</t>
  </si>
  <si>
    <t xml:space="preserve">  　３　セメスター制の採用により、秋学期入学など、年に複数回の入学時期を設定している場合は、それぞれの学期について作表すること。</t>
  </si>
  <si>
    <t>　  ３ 「備考」欄に１授業時間が何分であるかを記入すること。ここでいう授業時間とはいわゆるコマではないので、１コマ90分の場合は、45分
　　　と記入すること。</t>
  </si>
  <si>
    <t>　表紙には、申請年度と大学名を明記すること。</t>
  </si>
  <si>
    <t>　各表において、記入すべき数値が無い場合は、空欄とせず、「－｣（ハイフン）を記入すること</t>
  </si>
  <si>
    <t>　　　４ 「全開設授業科目」は、「必修科目」と「選択必修科目」の合計ではないので注意すること。「選択科目｣、｢自由科目」を記入する
　　　　必要は無い。　</t>
  </si>
  <si>
    <t>学　科　計</t>
  </si>
  <si>
    <t>大　　学　　合　　計</t>
  </si>
  <si>
    <t>学　部　合　計</t>
  </si>
  <si>
    <t>[注]１ 「Ⅳ　１　全学の教員組織」（表19）中、学部、大学院研究科（及びその他の組織）に記載の専任教員について、所属組織ごとに作成すること。
　　　ただし、教養教育担当者が学部に分属しているものの教養教育は全学共通で行っている場合は、その教員数を学部から除き、教養教育担当者の表
　　　を学部に準じて別個に作成すること</t>
  </si>
  <si>
    <t>　　　　同一の兼任教員が複数の学科を担当する場合は、それぞれ記入すること（重複可）。大学の状況によっては、兼任教員数の欄は専攻ごとではなく研究科全体で記述し
　　　てもよい。</t>
  </si>
  <si>
    <t>　　５　セメスター制の採用により、秋学期入学など、年に複数回の入学時期を設定している場合は、それぞれの学期について作表すること。</t>
  </si>
  <si>
    <t>　　６　各募集定員が若干名の場合は「０」として記入すること。</t>
  </si>
  <si>
    <t>貸借対照表関係比率（表47）</t>
  </si>
  <si>
    <t>財政公開状況について（表48）</t>
  </si>
  <si>
    <t>専兼比率　％
（Ａ／（Ａ＋Ｂ）*100）</t>
  </si>
  <si>
    <t>　　　３　セメスター制を採用しており、各学期ごとの状況に差がある場合はそれぞれの学期について作表すること。</t>
  </si>
  <si>
    <t>［注］　当該研究科もしくは専攻、課程が最近開設され、そのために学位授与該当者がいない場合は、備考欄にその開設年月日を記載すること。</t>
  </si>
  <si>
    <t xml:space="preserve">    ５　担当授業時間が特に多い教員、または特に少ない教員がいる場合は、その理由を欄外に付記すること。</t>
  </si>
  <si>
    <t>[注]　１　学内研究費の「その他」欄には、経常研究費、学内共同研究費（競争的研究費）以外に該当するものがある場合は記入すること。</t>
  </si>
  <si>
    <t>　　３　セメスター制を採用している場合で、使用状況が大きく異なる場合については、セメスターごとに作表すること。</t>
  </si>
  <si>
    <t>　　　２　本表における「共同研究」とは、民間企業等から研究者と研究経費を受け入れて、大学の教育研究職員と共通の課題について共同で
　　　　行う研究をさす。学内共同研究は含めないこと。また、「受託研究」とは、民間企業、自治体等からの受託に基づき、専ら大学の教育
　　　　研究職員が行う研究をさす。</t>
  </si>
  <si>
    <t>　　　３　複数の学部・学科が共同で産学官連携の研究活動を行っている場合は、重複して記載しないこと。</t>
  </si>
  <si>
    <t>　　　４　複数年にわたる研究については、初年度を「新規」欄に、次年度以降を「継続」欄に記入すること。</t>
  </si>
  <si>
    <t>６　専任教員の研究費</t>
  </si>
  <si>
    <t>（表29）</t>
  </si>
  <si>
    <t>学部・研究科等</t>
  </si>
  <si>
    <r>
      <t xml:space="preserve">総 額（Ｂ）
</t>
    </r>
    <r>
      <rPr>
        <sz val="8"/>
        <rFont val="ＭＳ 明朝"/>
        <family val="1"/>
      </rPr>
      <t>（除、講座・研究室等の共同研究費）</t>
    </r>
  </si>
  <si>
    <t>専任教員数
（Ｃ）</t>
  </si>
  <si>
    <t>教員１人
当たりの額
①（Ａ／Ｃ）</t>
  </si>
  <si>
    <t>教員１人
当たりの額
②（Ｂ／Ｃ）</t>
  </si>
  <si>
    <t>７　専任教員の研究旅費</t>
  </si>
  <si>
    <t>（表30)</t>
  </si>
  <si>
    <t>学部・研究科等</t>
  </si>
  <si>
    <t>国外留学</t>
  </si>
  <si>
    <t>国内留学
長　　期</t>
  </si>
  <si>
    <t>(表23)</t>
  </si>
  <si>
    <t>（表22）</t>
  </si>
  <si>
    <t>全開設授業科目</t>
  </si>
  <si>
    <t>［注］１　ここでいう「専任担当科目数」 には、他学部・大学院研究科・研究所等の専任教員による兼担科目も含めること。　</t>
  </si>
  <si>
    <t>専門教育</t>
  </si>
  <si>
    <t>備考</t>
  </si>
  <si>
    <t>　　合　　　　計</t>
  </si>
  <si>
    <t>アメリカ合衆国</t>
  </si>
  <si>
    <t>　  ２　各学科および合計欄の下段には全入学者数に対する割合を記入すること。</t>
  </si>
  <si>
    <t>兼　任
教員数</t>
  </si>
  <si>
    <t>71歳</t>
  </si>
  <si>
    <t>66歳～</t>
  </si>
  <si>
    <t>61歳～</t>
  </si>
  <si>
    <t>56歳～</t>
  </si>
  <si>
    <t>51歳～</t>
  </si>
  <si>
    <t>46歳～</t>
  </si>
  <si>
    <t>41歳～</t>
  </si>
  <si>
    <t>36歳～</t>
  </si>
  <si>
    <t>31歳～</t>
  </si>
  <si>
    <t>26歳～</t>
  </si>
  <si>
    <t>70歳</t>
  </si>
  <si>
    <t>65歳</t>
  </si>
  <si>
    <t>60歳</t>
  </si>
  <si>
    <t>55歳</t>
  </si>
  <si>
    <t>　  ２　各欄の下段にはそれぞれ「計」欄の数値に対する割合を記入すること。</t>
  </si>
  <si>
    <t>助　　教</t>
  </si>
  <si>
    <t xml:space="preserve"> 区　分</t>
  </si>
  <si>
    <t xml:space="preserve">教　員 </t>
  </si>
  <si>
    <t>　　２　「１人当たりの支給額」欄には、総額を当該学部の当該年度の専任教員数で割って算出した額を記入すること。</t>
  </si>
  <si>
    <t>　　３　教員研究旅費には、前表「６　専任教員の研究費（実績）」（表29）は含めないこと。</t>
  </si>
  <si>
    <t>　　４　それぞれの研究旅費の支給条件（例えば、受給資格、支給額の上限等）を欄外に注記すること。</t>
  </si>
  <si>
    <t>　　５　留学の「長期」とは、１年以上のものをいい、１年未満を「短期」とする。</t>
  </si>
  <si>
    <t xml:space="preserve">  　３  「備考」欄には学生収容定員（Ｂ）の内訳を、学部、大学院、専攻科、別科、短期大学ごとに記入すること。</t>
  </si>
  <si>
    <t>50歳</t>
  </si>
  <si>
    <t>45歳</t>
  </si>
  <si>
    <t>40歳</t>
  </si>
  <si>
    <t>35歳</t>
  </si>
  <si>
    <t>30歳</t>
  </si>
  <si>
    <t>100％</t>
  </si>
  <si>
    <t>100％</t>
  </si>
  <si>
    <t>100％</t>
  </si>
  <si>
    <t>100％</t>
  </si>
  <si>
    <t>演　　習　　室</t>
  </si>
  <si>
    <t>学 生 自 習 室</t>
  </si>
  <si>
    <t>美術研究科</t>
  </si>
  <si>
    <t>（美術学部）</t>
  </si>
  <si>
    <t>日本画実習室</t>
  </si>
  <si>
    <t>特別実習室１</t>
  </si>
  <si>
    <t>特別実習室２</t>
  </si>
  <si>
    <t>油画実習室</t>
  </si>
  <si>
    <t>版画実習室</t>
  </si>
  <si>
    <t>版画木工室</t>
  </si>
  <si>
    <t>工作室</t>
  </si>
  <si>
    <t>アクアチント室</t>
  </si>
  <si>
    <t>インク調合室</t>
  </si>
  <si>
    <t>硝酸腐蝕室</t>
  </si>
  <si>
    <t>石調実習室</t>
  </si>
  <si>
    <t>工具室</t>
  </si>
  <si>
    <t>木彫実習室</t>
  </si>
  <si>
    <t>準備室</t>
  </si>
  <si>
    <t>研ぎ室</t>
  </si>
  <si>
    <t>工具室</t>
  </si>
  <si>
    <t>諸材料実習室</t>
  </si>
  <si>
    <r>
      <t>大学院における研究指導担当資格の有無　</t>
    </r>
    <r>
      <rPr>
        <sz val="10"/>
        <rFont val="ＭＳ 明朝"/>
        <family val="1"/>
      </rPr>
      <t>（有・無）</t>
    </r>
  </si>
  <si>
    <t>Ⅰ　教育活動</t>
  </si>
  <si>
    <t>教育実践上の主な業績</t>
  </si>
  <si>
    <t>年月日</t>
  </si>
  <si>
    <t>概　　　　　　　　　　要</t>
  </si>
  <si>
    <t>　１　教育内容・方法の工夫（授業評価等を含む）</t>
  </si>
  <si>
    <t>　　５　編入学定員を設定している場合は、備考欄にその受け入れ年次を記入すること。</t>
  </si>
  <si>
    <t>　　６　「Ｂ／Ａ」欄については、小数点以下第３位を四捨五入し、小数点以下第２位まで表示すること。</t>
  </si>
  <si>
    <t>2005年度、電子・光学機器の耐用年数を10年から5年に短縮したことで減価償却額が479百万円増え比率が5.2％増加した。</t>
  </si>
  <si>
    <t>帰 属 収 入</t>
  </si>
  <si>
    <t>管 理 経 費</t>
  </si>
  <si>
    <t>2005年度、創立70周年事業の実施により比率が0.8％増加した。</t>
  </si>
  <si>
    <t>帰 属 収 入</t>
  </si>
  <si>
    <t>消 費 支 出</t>
  </si>
  <si>
    <t>帰 属 収 入</t>
  </si>
  <si>
    <t>2003年度、2006年度、八王子ｷｬﾝﾊﾟｽ整備にかかる基本金組入額増加による。</t>
  </si>
  <si>
    <t>消 費 収 入</t>
  </si>
  <si>
    <t>帰 属 収 入</t>
  </si>
  <si>
    <t>2004年度補助金比率の減少は、補助対象教員数の△18名減少による</t>
  </si>
  <si>
    <t>2003年度、八王子ｷｬﾝﾊﾟｽ－ﾚｸﾁｬｰﾎｰﾙ、新本部棟にかかる組入。　2006年度、八王子ｷｬﾝﾊﾟｽ－芸術学科・情報ﾃﾞｻﾞｲﾝ棟、新図書館にかかる組入。</t>
  </si>
  <si>
    <t>減価償却費</t>
  </si>
  <si>
    <t>2005年度、電子・光学機器の耐用年数を10年から5年に短縮したことで比率が5.3％増加した。</t>
  </si>
  <si>
    <t>消 費 支 出</t>
  </si>
  <si>
    <t>帰 属 収 入</t>
  </si>
  <si>
    <t>帰 属 収 入</t>
  </si>
  <si>
    <t>消 費 収 入</t>
  </si>
  <si>
    <t>消 費 支 出</t>
  </si>
  <si>
    <t>2002年度</t>
  </si>
  <si>
    <t>固 定 資 産</t>
  </si>
  <si>
    <t>％</t>
  </si>
  <si>
    <t>2004年度､減価償却引当預金20億円引当、2005年度､同10億円引当</t>
  </si>
  <si>
    <t>総  資   産</t>
  </si>
  <si>
    <t>流 動 負 債</t>
  </si>
  <si>
    <t>2005年度、建築工事未払金1,012百万円</t>
  </si>
  <si>
    <t>総   資   金</t>
  </si>
  <si>
    <t>自 己 資 金</t>
  </si>
  <si>
    <t>総  資  金</t>
  </si>
  <si>
    <t>総  資  金</t>
  </si>
  <si>
    <t>固 定 資 産</t>
  </si>
  <si>
    <t>自 己 資 金</t>
  </si>
  <si>
    <t>固 定 資 産</t>
  </si>
  <si>
    <t>前  受  金</t>
  </si>
  <si>
    <t>退職給与引当預金率</t>
  </si>
  <si>
    <t>減価償却資産取得価格（図書を除く）</t>
  </si>
  <si>
    <t xml:space="preserve">  　２  「総資金」は負債＋基本金＋消費収支差額を、「自己資金」は基本金＋消費収支差額をあらわす。</t>
  </si>
  <si>
    <t>－</t>
  </si>
  <si>
    <t>○</t>
  </si>
  <si>
    <t>－</t>
  </si>
  <si>
    <t>○</t>
  </si>
  <si>
    <t>その他
（債権者）</t>
  </si>
  <si>
    <t>　　５　2007年度決算の公開対象・方法が変更される予定の場合には、欄外に注記すること。なお、その場合、公開した時点で該当する資料を提出すること。</t>
  </si>
  <si>
    <t>　　　７　収容定員は、入学定員を変更している場合、編入学を実施している場合、完成年度に達していない場合、学生募集を停止している
　　　　場合など、「現在の入学定員×標準修業年限」では算出できないので注意すること。</t>
  </si>
  <si>
    <t>准 教 授</t>
  </si>
  <si>
    <t>2006年度</t>
  </si>
  <si>
    <t>助 教 授</t>
  </si>
  <si>
    <t>　　　　　　専 任 教 員 俸 給 額（年収）　　　(円)</t>
  </si>
  <si>
    <t>2006年度</t>
  </si>
  <si>
    <t>2007年度</t>
  </si>
  <si>
    <t>2008（平成20）年度 「大学評価」申請用</t>
  </si>
  <si>
    <t>学部・大学院研究科等ごとの講義室、演習室等の面積・規模（表37）</t>
  </si>
  <si>
    <t>学部の学生用実験・実習室の面積・規模（表38）</t>
  </si>
  <si>
    <t>大学院研究科の学生用実験・実習室の面積・規模（表39）</t>
  </si>
  <si>
    <t>規模別講義室・演習室使用状況一覧表（表40）</t>
  </si>
  <si>
    <t>図書、資料の所蔵数（表41）</t>
  </si>
  <si>
    <t>過去３年間の図書の受け入れ状況（表42）</t>
  </si>
  <si>
    <t>学生閲覧室等（表43）</t>
  </si>
  <si>
    <t>奨学金給付・貸与状況（表44）　</t>
  </si>
  <si>
    <t>生活相談室利用状況（表45）　</t>
  </si>
  <si>
    <t>入学定員</t>
  </si>
  <si>
    <t>専門職学位</t>
  </si>
  <si>
    <t>[注]１　入試の種類については、「Ⅲ　１　学部・学科の志願者・合格者・入学者数の推移」(表13）と同様の区分で作成すること。</t>
  </si>
  <si>
    <t>　　３　原則として「Ⅳ　１　全学の教員組織」（表19）に掲げた組織の順に作成すること。　</t>
  </si>
  <si>
    <t>専任教員の研究費（実績）（表29）</t>
  </si>
  <si>
    <t>　  ２ 「Ⅳ　２　専任教員個別表」（表20）で算出した年間平均毎週授業時間数をもとに、専任教員が当該大学において担当する１週間の最高、
　　　最低及び総平均授業時間を記載すること。</t>
  </si>
  <si>
    <t>　  ４　専任の教授、准教授、講師、助教の１週間の責任授業時間数等の規定が無い場合は、「責任授業時間数」欄には「－」を記入すること。</t>
  </si>
  <si>
    <t>　　２　専門職学位課程については、該当する研究科・専攻名の後に「（専門職）」と付記し、付与する学位の種類に対応する欄に記載すること。</t>
  </si>
  <si>
    <t>　　２　修業年限を６年とする学部・学科の場合には、第６年次まで作表すること。</t>
  </si>
  <si>
    <t>[注]　１　社会人、留学生、帰国生徒としてここに挙げるのは、一般の学生を対象とした入試とは別に
　　　　それぞれの入試によって入学させた学生をいう。科目等履修生、聴講生、交換留学生は含めな
　　　　いこと。</t>
  </si>
  <si>
    <t>美術学部</t>
  </si>
  <si>
    <t>造形表現学部</t>
  </si>
  <si>
    <t>美術研究科</t>
  </si>
  <si>
    <t>専任教員数　128人</t>
  </si>
  <si>
    <t>専任教員数　 42人</t>
  </si>
  <si>
    <t>専任教員数　　2人</t>
  </si>
  <si>
    <t>専任教員数　172人</t>
  </si>
  <si>
    <t>-</t>
  </si>
  <si>
    <t>-</t>
  </si>
  <si>
    <t>-</t>
  </si>
  <si>
    <t>-</t>
  </si>
  <si>
    <t>グラフィックデザイン学科</t>
  </si>
  <si>
    <t>生産デザイン学科プロダクトデザイン専攻</t>
  </si>
  <si>
    <t>生産デザイン学科テキスタイルデザイン専攻</t>
  </si>
  <si>
    <t>環境デザイン学科</t>
  </si>
  <si>
    <t>情報デザイン学科</t>
  </si>
  <si>
    <t>-　％</t>
  </si>
  <si>
    <t>算   式（＊１００）</t>
  </si>
  <si>
    <t>2002年度</t>
  </si>
  <si>
    <t>備 　 考</t>
  </si>
  <si>
    <t>人  件  費</t>
  </si>
  <si>
    <t>％</t>
  </si>
  <si>
    <t xml:space="preserve">帰 属 収 入 </t>
  </si>
  <si>
    <t>民間企業</t>
  </si>
  <si>
    <t>就職</t>
  </si>
  <si>
    <t>官公庁</t>
  </si>
  <si>
    <t>教員</t>
  </si>
  <si>
    <t>進学</t>
  </si>
  <si>
    <t>自大学院</t>
  </si>
  <si>
    <t>他大学院</t>
  </si>
  <si>
    <t>学　部・学　科</t>
  </si>
  <si>
    <t>国家試験の名称</t>
  </si>
  <si>
    <t>受験者数（A）</t>
  </si>
  <si>
    <t>合格者数（B）</t>
  </si>
  <si>
    <t>合格率（％）
B/A*100</t>
  </si>
  <si>
    <t>大　　　　　学
学　　　　　部
研　　究　　科</t>
  </si>
  <si>
    <t>年間開設講座数</t>
  </si>
  <si>
    <t>１講座当たりの
平均受講者数</t>
  </si>
  <si>
    <t>備   考</t>
  </si>
  <si>
    <t>　　　　国　名
大学・学部
研究科・研究所等</t>
  </si>
  <si>
    <t>合計</t>
  </si>
  <si>
    <t>[注]　大学・学部・大学院研究科・研究所等ごとに国別に交流協定締結機関数を記入すること。</t>
  </si>
  <si>
    <t>派　　　　　　遣</t>
  </si>
  <si>
    <t>受　け　入　れ</t>
  </si>
  <si>
    <t>短　期</t>
  </si>
  <si>
    <t>長　期</t>
  </si>
  <si>
    <t>計</t>
  </si>
  <si>
    <t>（Ａ）</t>
  </si>
  <si>
    <t>（Ｂ）</t>
  </si>
  <si>
    <t>計に対する割合</t>
  </si>
  <si>
    <t>その他</t>
  </si>
  <si>
    <t>学　　部</t>
  </si>
  <si>
    <t>学　　科</t>
  </si>
  <si>
    <t>入　学
定　員</t>
  </si>
  <si>
    <t>編入学
定  員</t>
  </si>
  <si>
    <t>収 容</t>
  </si>
  <si>
    <t>在籍学生</t>
  </si>
  <si>
    <t>在　籍　学　生　数</t>
  </si>
  <si>
    <t>定 員</t>
  </si>
  <si>
    <t>総　　数</t>
  </si>
  <si>
    <t>第１年次</t>
  </si>
  <si>
    <t>学生数</t>
  </si>
  <si>
    <t>留年者数
（内数）</t>
  </si>
  <si>
    <t>合　　計</t>
  </si>
  <si>
    <t>入　　学　　者　　数</t>
  </si>
  <si>
    <t>備　　考</t>
  </si>
  <si>
    <t>一般入試</t>
  </si>
  <si>
    <t>　専任教員に関するデータの作表にあたっては、「Ⅳ　教員組織　１　全学の教員組織（表19）」を基本とし、同表に専任として記載した学部、大学院研究科等ごとにその後の表を作成すること。</t>
  </si>
  <si>
    <t>　  　２　通信教育課程があれば、これも記載すること。</t>
  </si>
  <si>
    <t>公募
推薦
入試</t>
  </si>
  <si>
    <t>入学者数</t>
  </si>
  <si>
    <t>計に対する割合</t>
  </si>
  <si>
    <t>社会人学生数</t>
  </si>
  <si>
    <t>留学生数</t>
  </si>
  <si>
    <t>帰国生徒数</t>
  </si>
  <si>
    <t xml:space="preserve"> 研　究　科　</t>
  </si>
  <si>
    <t>（表１）</t>
  </si>
  <si>
    <t>専　　攻</t>
  </si>
  <si>
    <t>入学定員</t>
  </si>
  <si>
    <t>収容定員</t>
  </si>
  <si>
    <t>在籍学生数</t>
  </si>
  <si>
    <t>修士
課程</t>
  </si>
  <si>
    <t>博士
課程</t>
  </si>
  <si>
    <t>修士
課程
（Ａ）</t>
  </si>
  <si>
    <t>博士
課程
（Ｂ）</t>
  </si>
  <si>
    <t>修士課程</t>
  </si>
  <si>
    <t>博士課程</t>
  </si>
  <si>
    <t>一般</t>
  </si>
  <si>
    <t>社会人</t>
  </si>
  <si>
    <t>留学生</t>
  </si>
  <si>
    <t>計(C)</t>
  </si>
  <si>
    <t>計(D)</t>
  </si>
  <si>
    <t>[注]１　博士課程を前期と後期に区分している場合は、前期課程は修士課程の欄に後期課程は博士課程の欄に記載すること。
　　　また、５年一貫制の博士課程は博士課程の欄に記載すること。</t>
  </si>
  <si>
    <t>備　考</t>
  </si>
  <si>
    <t>教授</t>
  </si>
  <si>
    <t>講 師</t>
  </si>
  <si>
    <t>合    計</t>
  </si>
  <si>
    <t>職名</t>
  </si>
  <si>
    <t>　　２　「大学・短大・高専等」欄には、大学、短期大学または高等専門学校の専攻科における学修を、「その他」欄
　　　には､「大学設置基準第29条第１項の規定により、大学が単位を与えることのできる学修を定める件」（平成12年
　　　文部科学省告示第181号）に定められた学修を記載すること。</t>
  </si>
  <si>
    <t>　　２　視聴覚資料には、マイクロフィルム、マイクロフィッシュ、カセットテープ、ビデオテープ、ＣＤ・ＬＤ・ＤＶＤ、スライド、映画フィル
　　　ム、ＣＤ－ＲＯＭ等を含めること。</t>
  </si>
  <si>
    <t>　　３　電子ジャーナルが中央図書館で集中管理されている場合は、中央図書館にのみ数値を記入し、備考欄にその旨を注記すること。</t>
  </si>
  <si>
    <t>　　10　「設置基準上必要専任教員数」欄には、「大学院に専攻ごとに置くものとする教員の数について定める件」（平成11年文部省告示 第175号）により算出した数値を記
　　　入すること。同表に基づかない算出方法により設置認可を得ている場合にはその数値を記入するとともに備考欄にその旨を記述すること。</t>
  </si>
  <si>
    <t>　　11　「助手」欄には、学部・学科等の専任で大学院研究科の業務にも従事している助手数も含めて記入すること。</t>
  </si>
  <si>
    <t>（表19）</t>
  </si>
  <si>
    <t>（表19-2）</t>
  </si>
  <si>
    <t>　各表に記入する数値について小数点以下の端数が出る場合、特に指示のない限り小数点以下第２位を四捨五入して小数点第１位まで表示すること。</t>
  </si>
  <si>
    <t xml:space="preserve">
専任　
医師１・大学カウンセラー（認定心理士）１
非常勤　医師１
その他　
教員相談員６　看護士１</t>
  </si>
  <si>
    <t>学生相談室
（上野毛）</t>
  </si>
  <si>
    <t>(水）16：30～18：00
(土）14：00～15：30,
  　17：20～18：50</t>
  </si>
  <si>
    <t>非常勤スタッフ
カウンセラー２
その他
教員相談員４</t>
  </si>
  <si>
    <t>　　　２　年間相談件数は、延べ数を記載すること。</t>
  </si>
  <si>
    <t>教　　授</t>
  </si>
  <si>
    <t>講　　師</t>
  </si>
  <si>
    <t>最　　低</t>
  </si>
  <si>
    <t>平　　均</t>
  </si>
  <si>
    <t>学部・学科</t>
  </si>
  <si>
    <t>必修科目</t>
  </si>
  <si>
    <t>選択必修科目</t>
  </si>
  <si>
    <t>専任担当科目数（Ａ）</t>
  </si>
  <si>
    <t>兼任担当科目数（Ｂ）</t>
  </si>
  <si>
    <t>学  部  ・  学  科</t>
  </si>
  <si>
    <t>認定者数
（Ａ）</t>
  </si>
  <si>
    <t>他大学</t>
  </si>
  <si>
    <t>短期大学</t>
  </si>
  <si>
    <t>１人当たり
平均認定
単位数
（Ｂ＋Ｃ）／Ａ</t>
  </si>
  <si>
    <t>認定単位総数（Ｂ）</t>
  </si>
  <si>
    <t>認定単位総数（Ｃ）</t>
  </si>
  <si>
    <t>専門科目</t>
  </si>
  <si>
    <t>専門以外</t>
  </si>
  <si>
    <t>計</t>
  </si>
  <si>
    <t>［注］１　他大学または短期大学との単位互換協定に基づき単位認定を行っているものを記載すること。　</t>
  </si>
  <si>
    <t>その他</t>
  </si>
  <si>
    <t>１人当たり平均
認定単位数　
（Ｂ＋Ｃ）／Ａ</t>
  </si>
  <si>
    <t>認定単位数（Ｂ）</t>
  </si>
  <si>
    <t>認定単位数（Ｃ）</t>
  </si>
  <si>
    <t>　　４　編入学生はここには含めないこと。</t>
  </si>
  <si>
    <t>卒業予定者
（Ａ）</t>
  </si>
  <si>
    <t>合格者
（Ｂ）</t>
  </si>
  <si>
    <t>合格率(%)
Ｂ/Ａ*100</t>
  </si>
  <si>
    <t>研究科・専攻</t>
  </si>
  <si>
    <t>学　位</t>
  </si>
  <si>
    <t>修　　　士</t>
  </si>
  <si>
    <t>博士（課程）</t>
  </si>
  <si>
    <t>博士（論文）</t>
  </si>
  <si>
    <t>学　　　部</t>
  </si>
  <si>
    <t>進　　　路</t>
  </si>
  <si>
    <t>-％</t>
  </si>
  <si>
    <t>-％</t>
  </si>
  <si>
    <t>-％</t>
  </si>
  <si>
    <t>美術学部（107人）</t>
  </si>
  <si>
    <t>１授業時間  45分</t>
  </si>
  <si>
    <t>　　９　「設置基準上必要専任教員数」欄には、大学設置基準別表第一、第二をもとに算出した数値を記入すること。同表に基づかない算出方法により設置
　　　認可を得ている場合にはその数値を記入するとともに備考欄にその旨を記述すること。</t>
  </si>
  <si>
    <t>　　10　「助手」欄には、大学院研究科等の専任で学部の業務にも従事している助手数も含めて記入すること。</t>
  </si>
  <si>
    <t>　　11　専任教務補助員（例えば､いわゆる副手、実験補助員等）、ティーチングアシスタント（ＴＡ）、リサーチアシスタント（ＲＡ）については、「備
　　　考」欄にその各々の名称と人数を記入すること。</t>
  </si>
  <si>
    <t>　研究科・専攻</t>
  </si>
  <si>
    <t>専任教員のうち</t>
  </si>
  <si>
    <t>設置基準上
必要専任教員数</t>
  </si>
  <si>
    <t>研究指導
教員数</t>
  </si>
  <si>
    <t>研究指導
補助教員数</t>
  </si>
  <si>
    <t>（　）内は教授の数を内数で示す。</t>
  </si>
  <si>
    <t>[注]１　専任教員については、(表19）のうち、大学院研究科の教育を担当する専任教員について作表すること。</t>
  </si>
  <si>
    <t>　　２　専門職大学院については、既存の研究科の１専攻として置かれている場合であっても、次表（表19-4）により別に作表すること。</t>
  </si>
  <si>
    <t>　　３　「専任教員数」欄には、学部・学科等の専任で、たとえば、その学部・学科等に基礎を置く当該研究科・専攻等においても専任として授業を担当している常勤教員数
　　　も含めて記入すること。その場合、前表（19-2）の専任教員が、本表にも専任教員に算入される。</t>
  </si>
  <si>
    <t>多　摩　美　術　大　学</t>
  </si>
  <si>
    <t>美術学部</t>
  </si>
  <si>
    <t>絵画学科</t>
  </si>
  <si>
    <t>彫刻学科</t>
  </si>
  <si>
    <t>工芸学科</t>
  </si>
  <si>
    <t>グラフィックデザイン学科</t>
  </si>
  <si>
    <t>生産デザイン学科</t>
  </si>
  <si>
    <t>環境デザイン学科</t>
  </si>
  <si>
    <t>情報デザイン学科</t>
  </si>
  <si>
    <t>芸術学科</t>
  </si>
  <si>
    <t>造形表現学部</t>
  </si>
  <si>
    <t>造形学科</t>
  </si>
  <si>
    <t>デザイン学科</t>
  </si>
  <si>
    <t>映像演劇学科</t>
  </si>
  <si>
    <t>　　　２　１年次生のみではなく、在籍学生総数を記入すること。</t>
  </si>
  <si>
    <t>[注]１　本「大学基礎データ」作成前年（2006年）１月から12月の１年間を対象として作成すること。</t>
  </si>
  <si>
    <t>　　４　本表における専任教員数は（表30）および（表34）と一致する。　　</t>
  </si>
  <si>
    <t>　　６　本表における専任教員数は（表29）および（表34）と一致する。　　</t>
  </si>
  <si>
    <t>※　2008（平成20）年度に「大学評価」を申請する大学は必ず本様式を使用してください。</t>
  </si>
  <si>
    <t>　　４　学部が複数学科で構成されている場合は、「学部合計」欄を設けて各学科の「合計」欄の総数を「志願者」「合格者」「入学者」「入学
　　　定員」ごとに記入すること。また､学科内に専攻等を儲け､その専攻等ごとに入学定員を設定している場合は、専攻等ごとに作表すること。
　　　複数学部を設置している大学の場合は、「大学合計」欄を儲け、「学部合計」と同様に記入すること。</t>
  </si>
  <si>
    <t>[様式８]</t>
  </si>
  <si>
    <r>
      <t>大学基礎データ</t>
    </r>
    <r>
      <rPr>
        <sz val="18"/>
        <rFont val="HG丸ｺﾞｼｯｸM-PRO"/>
        <family val="3"/>
      </rPr>
      <t>（様式）</t>
    </r>
  </si>
  <si>
    <t>財団法人　大学基準協会　　　</t>
  </si>
  <si>
    <t>　　　３　申請年度（2008年度）から学生受入を開始、名称を変更した学部・学科、研究科・専攻名には、備考欄にその旨を付記すること。</t>
  </si>
  <si>
    <t>国別国際交流協定締結先機関（表11）</t>
  </si>
  <si>
    <t>卒業判定（表６）</t>
  </si>
  <si>
    <t>国家試験合格率（表９）</t>
  </si>
  <si>
    <t>公開講座の開設状況（表10）</t>
  </si>
  <si>
    <t>人的国際学術研究交流（表12）</t>
  </si>
  <si>
    <t>学部・学科の志願者・合格者・入学者の推移（表13）</t>
  </si>
  <si>
    <t>学部・学科の学生定員及び在籍学生数（表14）</t>
  </si>
  <si>
    <t>学部の入学者の構成（表15）</t>
  </si>
  <si>
    <t>学部の社会人学生・留学生・帰国生徒数（表16）</t>
  </si>
  <si>
    <t>学部・学科の退学者数（表17）</t>
  </si>
  <si>
    <t>大学院研究科の学生定員及び在籍学生数（表18）</t>
  </si>
  <si>
    <t>全学の教員組織（表19）</t>
  </si>
  <si>
    <t>　　５　実験・実習室の主な設備・機器の設置とその更新状況については、点検・評価報告書に記載すること。</t>
  </si>
  <si>
    <t>学   部   名</t>
  </si>
  <si>
    <t>収 容 人 員</t>
  </si>
  <si>
    <t>使用教室数</t>
  </si>
  <si>
    <t>総授業時数</t>
  </si>
  <si>
    <t>使用度数</t>
  </si>
  <si>
    <t>使用率（％）</t>
  </si>
  <si>
    <t>備    考</t>
  </si>
  <si>
    <t>～</t>
  </si>
  <si>
    <t>[注]１  原則として学部ごとに作成すること。</t>
  </si>
  <si>
    <t>１　奨学金給付・貸与状況</t>
  </si>
  <si>
    <t>奨学金の名称</t>
  </si>
  <si>
    <t>学内・学外
の別</t>
  </si>
  <si>
    <t>給付・貸与
の別</t>
  </si>
  <si>
    <t>支給対象
学生数（Ａ）</t>
  </si>
  <si>
    <t>在籍学生
総数（Ｂ）</t>
  </si>
  <si>
    <t>在籍学生数に
対する比率
Ａ／Ｂ*100</t>
  </si>
  <si>
    <t>支給総額（Ｃ）</t>
  </si>
  <si>
    <t>1件当たり支給額
Ｃ／Ａ</t>
  </si>
  <si>
    <t>２　生活相談室利用状況</t>
  </si>
  <si>
    <t>施設の名称</t>
  </si>
  <si>
    <t>専任
スタッフ数</t>
  </si>
  <si>
    <t>絵画学科日本画専攻</t>
  </si>
  <si>
    <t>絵画学科油画専攻</t>
  </si>
  <si>
    <t>絵画学科版画専攻</t>
  </si>
  <si>
    <t>生産デザイン学科　　　　プロダクトデザイン専攻</t>
  </si>
  <si>
    <t>生産デザイン学科　　　　テキスタイルデザイン専攻</t>
  </si>
  <si>
    <t>絵画学科油画専攻</t>
  </si>
  <si>
    <t>絵画学科版画専攻</t>
  </si>
  <si>
    <t>26 (21)</t>
  </si>
  <si>
    <t xml:space="preserve"> 6 ( 4)</t>
  </si>
  <si>
    <t xml:space="preserve"> 3 ( 3)</t>
  </si>
  <si>
    <t>38 (21)</t>
  </si>
  <si>
    <t xml:space="preserve"> 6 ( 5)</t>
  </si>
  <si>
    <t xml:space="preserve"> 8 ( 8)</t>
  </si>
  <si>
    <t>87(62)</t>
  </si>
  <si>
    <t>発表・展示等の内容等</t>
  </si>
  <si>
    <t>３　学術賞の受賞状況</t>
  </si>
  <si>
    <t>（表26)</t>
  </si>
  <si>
    <t>学部・研究科等</t>
  </si>
  <si>
    <t>学術賞の受賞数</t>
  </si>
  <si>
    <t>国内</t>
  </si>
  <si>
    <t>国外</t>
  </si>
  <si>
    <t>計</t>
  </si>
  <si>
    <t>　　　２　学内の複数の教員の共同研究の成果が受賞した場合は、重複して記載しないこと。</t>
  </si>
  <si>
    <t>　　　３　ここでいう学術賞は全国レベルの学会もしくは国際的レベルの学会等によるものに限ること。</t>
  </si>
  <si>
    <t xml:space="preserve">Ⅳ　教員組織  </t>
  </si>
  <si>
    <t>４　特許出願・登録状況</t>
  </si>
  <si>
    <t>（表27)</t>
  </si>
  <si>
    <t>出願件数</t>
  </si>
  <si>
    <t>登録件数</t>
  </si>
  <si>
    <t>　　　①　著書・論文及びその他の順に、発表年月日順に記入すること。</t>
  </si>
  <si>
    <t>副手：4名</t>
  </si>
  <si>
    <t>副手：2名</t>
  </si>
  <si>
    <t>副手：6名</t>
  </si>
  <si>
    <t>副手：4名。学部ごとに共通教育を設けているため、本表では学部内に記載した。</t>
  </si>
  <si>
    <t>副手：2名。学部ごとに共通教育を設けているため、本表では学部内に記載した。</t>
  </si>
  <si>
    <t>美術学部</t>
  </si>
  <si>
    <t>-</t>
  </si>
  <si>
    <t>美術研究科</t>
  </si>
  <si>
    <t>107</t>
  </si>
  <si>
    <t>東京都世田谷区上野毛３－１５－３４</t>
  </si>
  <si>
    <t>（合計数）4,226</t>
  </si>
  <si>
    <t>[注]１　2006年度の実績をもとに作表すること。したがって「専任教員数」欄にも、2006年度の人数（助手を含む）を記入する
　　　こと。</t>
  </si>
  <si>
    <t>[注]１　2006年度の実績をもとに作表すること。したがって「専任教員数」欄にも、2006年度の人数（助手を含む）を記入すること。</t>
  </si>
  <si>
    <t>　　２　研究費総額（Ａ）には、学科、研究室等ごとに支給される研究費も含めて記入すること。ただし、間接経費（水道光熱費、人件費等）
　　　は除くこと。また、競争的な研究費も含めないこと。</t>
  </si>
  <si>
    <t>　</t>
  </si>
  <si>
    <t>美術研究科</t>
  </si>
  <si>
    <t>絵画専攻</t>
  </si>
  <si>
    <t>彫刻専攻</t>
  </si>
  <si>
    <t>工芸専攻</t>
  </si>
  <si>
    <t>2002年4月1日設置</t>
  </si>
  <si>
    <t>デザイン専攻</t>
  </si>
  <si>
    <t>芸術学専攻</t>
  </si>
  <si>
    <t>美術専攻</t>
  </si>
  <si>
    <t>2001年4月1日設置</t>
  </si>
  <si>
    <t>-</t>
  </si>
  <si>
    <t>-</t>
  </si>
  <si>
    <t>-</t>
  </si>
  <si>
    <t>中華人民共和国</t>
  </si>
  <si>
    <t>大韓民国</t>
  </si>
  <si>
    <t>フィンランド</t>
  </si>
  <si>
    <t>タイ</t>
  </si>
  <si>
    <t>多摩美術大学</t>
  </si>
  <si>
    <t>学部・研究科等</t>
  </si>
  <si>
    <t>-</t>
  </si>
  <si>
    <t>-</t>
  </si>
  <si>
    <t>　　３　旅費・滞在費等の経費負担が私費によるものも含め、全ての派遣者および受け入れ者について記入すること。</t>
  </si>
  <si>
    <t>日本画専攻</t>
  </si>
  <si>
    <t>油画専攻</t>
  </si>
  <si>
    <t>版画専攻</t>
  </si>
  <si>
    <t>募集せず</t>
  </si>
  <si>
    <t>プロダクトデザイン専攻</t>
  </si>
  <si>
    <t>テキスタイルデザイン専攻</t>
  </si>
  <si>
    <t>情報芸術コース</t>
  </si>
  <si>
    <t>情報デザインコース</t>
  </si>
  <si>
    <t>-</t>
  </si>
  <si>
    <t>-</t>
  </si>
  <si>
    <t>‐</t>
  </si>
  <si>
    <t>‐</t>
  </si>
  <si>
    <t>芸術学科</t>
  </si>
  <si>
    <t>外国人留学生入試 1名</t>
  </si>
  <si>
    <t>外国人留学生入試 2名</t>
  </si>
  <si>
    <t>外国人留学生入試 10名</t>
  </si>
  <si>
    <t>外国人留学生入試 4名</t>
  </si>
  <si>
    <t>帰国子女入試 1名</t>
  </si>
  <si>
    <t>「その他」は社会人入試</t>
  </si>
  <si>
    <t>入学者数</t>
  </si>
  <si>
    <t>入学者数</t>
  </si>
  <si>
    <t>生産デザイン学科プロダクトデザイン専攻</t>
  </si>
  <si>
    <t>生産デザイン学科テキスタイルデザイン専攻</t>
  </si>
  <si>
    <t>-</t>
  </si>
  <si>
    <t>-</t>
  </si>
  <si>
    <t>（表19-3）</t>
  </si>
  <si>
    <t>　　12　専任教務補助員（例えば､いわゆる副手、実験補助員等）、ティーチングアシスタント（ＴＡ）、リサーチアシスタント（ＲＡ）については、「備考」欄にその各々の
　　　名称と人数を記入すること。</t>
  </si>
  <si>
    <t>金属実習室</t>
  </si>
  <si>
    <t>塑造実習室</t>
  </si>
  <si>
    <t>基礎実習室</t>
  </si>
  <si>
    <t>視聴覚室</t>
  </si>
  <si>
    <t>更衣室</t>
  </si>
  <si>
    <t>塗装樹脂実習室</t>
  </si>
  <si>
    <t>更衣室・倉庫</t>
  </si>
  <si>
    <t>金属実習室</t>
  </si>
  <si>
    <t>陶実習室</t>
  </si>
  <si>
    <t>実習室／共通実習室</t>
  </si>
  <si>
    <t>共通実習室</t>
  </si>
  <si>
    <t>実習室</t>
  </si>
  <si>
    <t>実習室</t>
  </si>
  <si>
    <t>実習室</t>
  </si>
  <si>
    <t>第７実習室</t>
  </si>
  <si>
    <t>物理学実験室</t>
  </si>
  <si>
    <t>（造形表現学部）</t>
  </si>
  <si>
    <t>実習室</t>
  </si>
  <si>
    <t>木工室</t>
  </si>
  <si>
    <t>視聴覚室</t>
  </si>
  <si>
    <t>３　学部の学生用実験・実習室の面積・規模</t>
  </si>
  <si>
    <t>（表38)</t>
  </si>
  <si>
    <t>収 容 人 員
（総数）</t>
  </si>
  <si>
    <t>収容人員１人当たりの面積(㎡）</t>
  </si>
  <si>
    <t>備  　　　　 考</t>
  </si>
  <si>
    <t>木彫更衣室</t>
  </si>
  <si>
    <t>諸材料更衣室</t>
  </si>
  <si>
    <t>実習室</t>
  </si>
  <si>
    <t>実習室</t>
  </si>
  <si>
    <t>実習室</t>
  </si>
  <si>
    <t>準備室</t>
  </si>
  <si>
    <t xml:space="preserve"> 　 ４  語学学習施設・情報処理学習施設、ビデオ・オーディオルームその他の視聴覚教室施設等も、ここに記入すること。</t>
  </si>
  <si>
    <t>版画実習室</t>
  </si>
  <si>
    <t>共通演習室</t>
  </si>
  <si>
    <t>自己推薦入試</t>
  </si>
  <si>
    <t>　　７　通信教育課程、専攻科、別科等についても学部の表に準じて作成すること。</t>
  </si>
  <si>
    <t>美術学部 3,044人  　　　　　　大学院美術研究科 258人</t>
  </si>
  <si>
    <t>美術学部</t>
  </si>
  <si>
    <t>造形表現学部</t>
  </si>
  <si>
    <t>美術研究科</t>
  </si>
  <si>
    <t>－</t>
  </si>
  <si>
    <t>合　　計</t>
  </si>
  <si>
    <t>１　開設授業科目における専兼比率</t>
  </si>
  <si>
    <t>７　国家試験合格率</t>
  </si>
  <si>
    <t>[注]１　研究者（教員を含む）の派遣、受け入れとも１年未満のものを「短期」とし、それ以上を「長期」とする。</t>
  </si>
  <si>
    <r>
      <t xml:space="preserve">編入学
生数
</t>
    </r>
    <r>
      <rPr>
        <sz val="6"/>
        <rFont val="ＭＳ 明朝"/>
        <family val="1"/>
      </rPr>
      <t>（内数）</t>
    </r>
  </si>
  <si>
    <t>備考</t>
  </si>
  <si>
    <t>[注]１　退学者数には、除籍者も含めること。</t>
  </si>
  <si>
    <t>　　３　「一般入試」欄には大学入試センター試験を含めること。</t>
  </si>
  <si>
    <t>６　大学院研究科の学生定員及び在籍学生数</t>
  </si>
  <si>
    <t>大学基礎データ作成上の注意事項</t>
  </si>
  <si>
    <t xml:space="preserve"> 「大学基礎データ」は、Ａ４判で作成すること。全体に通しページを付し、目次を作成すること。</t>
  </si>
  <si>
    <t xml:space="preserve"> 「専任教員の教育・研究業績」については大学・学部等の固有の業績一覧を提出することを原則とする。大学で固有の業績一覧を作成していない場合は、本「大学基礎データ（様式）」の（表24）および（表25）を参考にして作表すること。
　また、この業績一覧は、「大学基礎データ」とは別冊にすること。</t>
  </si>
  <si>
    <t xml:space="preserve"> 22 (17)</t>
  </si>
  <si>
    <t xml:space="preserve">[注]１　原則として、大学設置基準第29条及び第30条で規定された「大学以外の教育施設等における学修」と「入学
　　　前の既修得単位等の認定」に該当するものを記載すること。
　　　　ただし、上記には該当しないものの、単位互換協定以外で学生が国内外の大学において履修した授業科目の
　　　単位を自大学の単位として認定している場合は、本表の「大学・短大・高専等」欄に含めること。　 </t>
  </si>
  <si>
    <t>※責任授業時間／出校数：１週３日、コマ数：１週　講義系５コマ、演習系６コマ、実技系１０コマ</t>
  </si>
  <si>
    <t>※責任授業時間／出校数：１週３日、コマ数：１週　講義系４コマ、演習系５コマ、実技系６コマ</t>
  </si>
  <si>
    <t>-</t>
  </si>
  <si>
    <t>-</t>
  </si>
  <si>
    <t>-</t>
  </si>
  <si>
    <t xml:space="preserve">    ２  使用教室数は、当該学部の正規の授業として使用している教室数を指し、総授業時数とは、１週間の総授業科目のうち、講義室・演習室を
　　　使用する全ての授業科目数を示す。なお、使用率は、（使用度数／総授業時数）により算出する。</t>
  </si>
  <si>
    <t>５　規模別講義室・演習室使用状況一覧表</t>
  </si>
  <si>
    <t>（表40）</t>
  </si>
  <si>
    <t>～</t>
  </si>
  <si>
    <t>該　当　な　し</t>
  </si>
  <si>
    <t>副手：1名、TA：1名</t>
  </si>
  <si>
    <t>副手：4名、TA：7名</t>
  </si>
  <si>
    <t>副手：2名、TA：5名</t>
  </si>
  <si>
    <t>副手：2名、TA：13名</t>
  </si>
  <si>
    <t>副手：6名、TA：9名</t>
  </si>
  <si>
    <t>副手：5名、TA：9名</t>
  </si>
  <si>
    <t>副手：6名、TA：12名</t>
  </si>
  <si>
    <t>２　過去３年間の図書の受け入れ状況</t>
  </si>
  <si>
    <t>（表42）</t>
  </si>
  <si>
    <t>３　学生閲覧室等</t>
  </si>
  <si>
    <t>（表43）</t>
  </si>
  <si>
    <t>学生閲覧室</t>
  </si>
  <si>
    <t>学生収容定員
（Ｂ）</t>
  </si>
  <si>
    <t>収容定員に対する座席数の割合(％)
Ａ／Ｂ＊100　　　　</t>
  </si>
  <si>
    <t>その他の学習室の座席数
（　　　　　）</t>
  </si>
  <si>
    <t>備 　　　　考</t>
  </si>
  <si>
    <t>座席数（Ａ）</t>
  </si>
  <si>
    <t xml:space="preserve">  　２  「その他の学習室」の具体的名称を「その他の学習室の座席数」欄のカッコ内に記入すること。</t>
  </si>
  <si>
    <t>（表44）</t>
  </si>
  <si>
    <t>（表45）</t>
  </si>
  <si>
    <t>Ⅸ　財　　務</t>
  </si>
  <si>
    <t>１－１　消費収支計算書関係比率（法人全体のもの）　※私立大学のみ</t>
  </si>
  <si>
    <t>（表46－１）</t>
  </si>
  <si>
    <t>人件費依存率</t>
  </si>
  <si>
    <t>人  件  費</t>
  </si>
  <si>
    <t>学生生徒等納付金</t>
  </si>
  <si>
    <t>教育研究経費比率</t>
  </si>
  <si>
    <t>管理経費比率</t>
  </si>
  <si>
    <t>借入金等利息比率</t>
  </si>
  <si>
    <t>帰 属 収 入</t>
  </si>
  <si>
    <t>消費支出比率</t>
  </si>
  <si>
    <t>消費収支比率</t>
  </si>
  <si>
    <t>学生生徒等納付金比率</t>
  </si>
  <si>
    <t>学生生徒等納付金</t>
  </si>
  <si>
    <t>寄付金比率</t>
  </si>
  <si>
    <t>寄  付  金</t>
  </si>
  <si>
    <t>帰 属 収 入</t>
  </si>
  <si>
    <t>補助金比率</t>
  </si>
  <si>
    <t>補  助  金</t>
  </si>
  <si>
    <t>基本金組入率</t>
  </si>
  <si>
    <t>減価償却費比率</t>
  </si>
  <si>
    <t>２　貸借対照表関係比率（私立大学のみ）</t>
  </si>
  <si>
    <t>（表47）</t>
  </si>
  <si>
    <t>比    率</t>
  </si>
  <si>
    <t>[注]１ 「Ⅳ　１　全学の教員組織」（表19）中、学部、大学院研究科（及びその他の組織）に記載の専任教員について、所属組織ごとに作成する
　　　こと。</t>
  </si>
  <si>
    <t>[注]１ 「Ⅳ　１　全学の教員組織」（表19）中、学部、大学院研究科（及びその他の組織）に記載の専任教員について、所属組織ごとに別個に作成
　　　すること。</t>
  </si>
  <si>
    <t>単位互換協定以外で大学独自に行っている単位認定の状況（表５）</t>
  </si>
  <si>
    <t>大学院における学位授与状況（表７）</t>
  </si>
  <si>
    <t>就職・大学院進学状況（表８）</t>
  </si>
  <si>
    <t>　　３　当該奨学金が学部学生のみを対象とする場合は、「在籍学生総数」欄には学部学生の在籍学生総数を、大学院学生
　　　のみを対象とする場合は、大学院の在籍学生総数を記載すること。</t>
  </si>
  <si>
    <t>　　４　日本学生支援機構による奨学金も記載すること。</t>
  </si>
  <si>
    <t>１　財政公開状況について</t>
  </si>
  <si>
    <t>（表48）</t>
  </si>
  <si>
    <t>自己点検・　　　評価報告書</t>
  </si>
  <si>
    <t>学内広報誌</t>
  </si>
  <si>
    <t>大学機関紙</t>
  </si>
  <si>
    <t>財務状況に　　　　　関する報告書</t>
  </si>
  <si>
    <t>学内ＬＡＮ</t>
  </si>
  <si>
    <t>ホームページ
（Ｗｅｂ等）</t>
  </si>
  <si>
    <t>その他
（　　　　）</t>
  </si>
  <si>
    <t>開示請求があれば対応する</t>
  </si>
  <si>
    <t>教職員</t>
  </si>
  <si>
    <t>資金</t>
  </si>
  <si>
    <t>消費</t>
  </si>
  <si>
    <t>貸借</t>
  </si>
  <si>
    <t>在学生</t>
  </si>
  <si>
    <t>卒業生</t>
  </si>
  <si>
    <t>保護者</t>
  </si>
  <si>
    <r>
      <t xml:space="preserve">社会・一般
</t>
    </r>
    <r>
      <rPr>
        <sz val="9"/>
        <rFont val="ＭＳ 明朝"/>
        <family val="1"/>
      </rPr>
      <t>（不特定多数）</t>
    </r>
  </si>
  <si>
    <t>総 額（Ａ）</t>
  </si>
  <si>
    <t>学部・研究科等</t>
  </si>
  <si>
    <t>研究費の内訳</t>
  </si>
  <si>
    <t>研究費（円）</t>
  </si>
  <si>
    <t>研究費総額に
対する割合
（％）</t>
  </si>
  <si>
    <t>研 究 費 総 額</t>
  </si>
  <si>
    <t>学</t>
  </si>
  <si>
    <t>内</t>
  </si>
  <si>
    <t>学内共同研究費</t>
  </si>
  <si>
    <t>科学研究費補助金</t>
  </si>
  <si>
    <t>政府もしくは政府関連
法人からの研究助成金</t>
  </si>
  <si>
    <t>民間の研究助成財団
等からの研究助成金</t>
  </si>
  <si>
    <t>奨学寄附金</t>
  </si>
  <si>
    <t>外</t>
  </si>
  <si>
    <t>受託研究費</t>
  </si>
  <si>
    <t>共同研究費</t>
  </si>
  <si>
    <t>申請件数(A)</t>
  </si>
  <si>
    <t>採択件数(B)</t>
  </si>
  <si>
    <t>採択率(%)
B/A*100</t>
  </si>
  <si>
    <t>計</t>
  </si>
  <si>
    <t>　</t>
  </si>
  <si>
    <t>学　部</t>
  </si>
  <si>
    <t>室    数</t>
  </si>
  <si>
    <t>１室当たりの平均面積（㎡）</t>
  </si>
  <si>
    <t>専任教員数</t>
  </si>
  <si>
    <t>個室率(%)</t>
  </si>
  <si>
    <t>備  考</t>
  </si>
  <si>
    <t>研究科</t>
  </si>
  <si>
    <t>個室(Ａ)</t>
  </si>
  <si>
    <t>共 同</t>
  </si>
  <si>
    <t>個 室</t>
  </si>
  <si>
    <t>　　２　「１室当たりの平均面積」は全ての教員研究室について、「教員１人当たりの平均面積」は、学部、大学院研究科等の専任教員が実際に使用して
　　　いる教員研究室について算出すること。</t>
  </si>
  <si>
    <t>　　３　「個室率」の算出にあたっては、個室数が専任教員数を上回る場合は、原則として 100％と記入すること。</t>
  </si>
  <si>
    <t>　　４　個室を持たない教員については、「備考」欄にその数を記入すること。</t>
  </si>
  <si>
    <t>演    習    室</t>
  </si>
  <si>
    <t>体    育    館</t>
  </si>
  <si>
    <t>講          堂</t>
  </si>
  <si>
    <t>用 途 別 室 名</t>
  </si>
  <si>
    <t>室   数</t>
  </si>
  <si>
    <t>総面積（㎡）</t>
  </si>
  <si>
    <t>　　７　実験・実習室の主な設備・機器の設置とその更新状況については、点検・評価報告書に記載すること。</t>
  </si>
  <si>
    <t>[注]１　2006年度実績をもとに作表すること。</t>
  </si>
  <si>
    <t>[注]１　原則として研究科ごとにまとめること。</t>
  </si>
  <si>
    <t xml:space="preserve">　　４　前２表「２　学部・大学院研究科等ごとの講義室、演習室等の面積・規模」（表37）、「３　学部の学生用実験・実習室の面積・規模」
　　　（表38）に記載の実験・実習室等を本表に記載する場合については、「備考」欄に「【再掲】」と記入すること。 </t>
  </si>
  <si>
    <t>なお、本「大学基礎データ」（様式）は、大学基準協会のホームページ（http://www.juaa.or.jp）から入手できます。</t>
  </si>
  <si>
    <t>　目　　　　　　　　　次</t>
  </si>
  <si>
    <t>頁</t>
  </si>
  <si>
    <t>Ⅰ　教育研究組織</t>
  </si>
  <si>
    <t>Ⅲ　学生の受け入れ</t>
  </si>
  <si>
    <t>大学・短大・高専等</t>
  </si>
  <si>
    <t>大学全体の収容定員に応じ
定める専任教員数</t>
  </si>
  <si>
    <t>新規</t>
  </si>
  <si>
    <t>継続</t>
  </si>
  <si>
    <t>　　２　各派遣者および受け入れ者について、派遣および受け入れが複数年度にわたる場合、初年度については「新規」欄に、次年度以降は「継
　　　続」欄に人数を記入すること。</t>
  </si>
  <si>
    <t>1-2</t>
  </si>
  <si>
    <t>［注］ 「卒業予定者」とは、毎年度５月１日における当該学部の最終学年に在籍する学生を指す。</t>
  </si>
  <si>
    <t>入試の種類</t>
  </si>
  <si>
    <t>専 任 教 員 数</t>
  </si>
  <si>
    <t>助手</t>
  </si>
  <si>
    <t>特任等
(内数)</t>
  </si>
  <si>
    <t>[注]１　全学の専任教員について、学部、大学院研究科、専門職大学院、研究所等、各所属組織ごとに記載すること。</t>
  </si>
  <si>
    <t>　　２　専門職大学院については、該当する研究科（または専攻名）の後に「（専門職）」と付記すること。</t>
  </si>
  <si>
    <t>　　３　教育組織と教員組織が異なる場合は、専任教員が在籍しなくても、まず教育組織を記載し、その後に教員組織を記載し、当該教員組織に専任教員
　　　数を記入すること(次ページ記入例参照)。</t>
  </si>
  <si>
    <t>　　４　教養教育科目、外国語科目、保健体育科目、教職科目等を担当する独立の組織がある場合には、「(その他の組織)」欄に、その名称を記載し、専
　　　任教員数を記入すること。</t>
  </si>
  <si>
    <t>　　５　本表においては、大学設置基準第11条にいう「授業を担当しない教員」についても、専任教員数に含めて記入すること。</t>
  </si>
  <si>
    <t>-</t>
  </si>
  <si>
    <t>‐</t>
  </si>
  <si>
    <t>　　-％</t>
  </si>
  <si>
    <t>100％</t>
  </si>
  <si>
    <t>100％</t>
  </si>
  <si>
    <t>100％</t>
  </si>
  <si>
    <t>　　４　教育組織と教員組織が異なる場合も、大学院設置基準等における必要専任教員数に留意して大学院研究科の教育を担当する専任教員数を適切に記入すること。</t>
  </si>
  <si>
    <t>　　５　「大学の教員等の任期に関する法律」に基づく任期制教員を除き、特任教授、客員教授など任用期間のある教員については、専任者（研究条件等において専任教員と同
　　　等の者）のみを「専任教員数」の欄の「教授｣、「准教授｣、「講師｣、｢助教」の該当する欄（左側）に含めて記入するとともに、その数を「特任等（内数）」欄に内数で
　　　示すこと。専任者以外の特任者等については「兼任教員数」欄に含めて記入すること。</t>
  </si>
  <si>
    <t>　　６　「研究指導教員」とは、大学院設置基準第９条第１項各号に掲げる資格を有する教員を指し、「研究指導補助教員」とは、研究指導の補助を行い得る教員を指す。</t>
  </si>
  <si>
    <t>　　７　「研究指導教員数」欄の( )には、教授の数を内数で記入すること。</t>
  </si>
  <si>
    <t>　　９　「兼任教員数」欄には、学外からのいわゆる非常勤教員数を記入すること。なお、国立大学所属教員については､「兼担｣、｢兼任」を共に「併任」としている場合もあ
　　　るが、学外からの併任である者は「兼任教員数」欄に記入すること。</t>
  </si>
  <si>
    <r>
      <t xml:space="preserve"> 「大学基礎データ」は、原則として「大学評価」申請</t>
    </r>
    <r>
      <rPr>
        <b/>
        <sz val="11"/>
        <rFont val="ＭＳ ゴシック"/>
        <family val="3"/>
      </rPr>
      <t>前年度</t>
    </r>
    <r>
      <rPr>
        <sz val="11"/>
        <rFont val="ＭＳ 明朝"/>
        <family val="1"/>
      </rPr>
      <t>の５月１日現在のデータで作成すること。ただし、各表の注において作成年に関する指示がある場合は、その指示に従って作成すること。
　</t>
    </r>
    <r>
      <rPr>
        <b/>
        <u val="single"/>
        <sz val="11"/>
        <rFont val="ＭＳ 明朝"/>
        <family val="1"/>
      </rPr>
      <t>本様式は、2008（平成20）年度申請用に作成しているので、特に注記がない場合、2007（平成19）年５月１日が作成標準日となる</t>
    </r>
    <r>
      <rPr>
        <sz val="11"/>
        <rFont val="ＭＳ 明朝"/>
        <family val="1"/>
      </rPr>
      <t>。</t>
    </r>
  </si>
  <si>
    <t>（表２）削除</t>
  </si>
  <si>
    <t>　　　５　同一科目を週２回実施している場合の計算方法は下記の通りである。</t>
  </si>
  <si>
    <t>　  　２  2006年度の実績を記入すること。</t>
  </si>
  <si>
    <t>グラフィックデザイン学科</t>
  </si>
  <si>
    <t>５　産学官連携による研究活動状況</t>
  </si>
  <si>
    <t>（表28)</t>
  </si>
  <si>
    <t>共同研究の件数</t>
  </si>
  <si>
    <t>受託研究の件数</t>
  </si>
  <si>
    <t>新規</t>
  </si>
  <si>
    <t>継続</t>
  </si>
  <si>
    <t>計</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</si>
</sst>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 ;[Red]\(\-#,##0\)\ "/>
    <numFmt numFmtId="178" formatCode="[&gt;0]\(0.0&quot;％&quot;\);[Red]#,###"/>
    <numFmt numFmtId="179" formatCode="[&gt;=0]#,###_ ;[Red]\-#,##0\ "/>
    <numFmt numFmtId="180" formatCode="[=0]#,###\ ;[&gt;0]#,##0_ ;[Red]#,##0\ "/>
    <numFmt numFmtId="181" formatCode="[=0]#,###\ ;[&gt;0]\(#,##0\);[Red]\(#,##0\)"/>
    <numFmt numFmtId="182" formatCode="[&gt;0]0.0_ ;@"/>
    <numFmt numFmtId="183" formatCode="[=0]#,###;[&gt;0]#,##0\ ;[Red]\-#,##0"/>
    <numFmt numFmtId="184" formatCode="[=0]#,###\ ;\(\ General&quot;授業時間&quot;\ \)\ "/>
    <numFmt numFmtId="185" formatCode="#,##0_ "/>
    <numFmt numFmtId="186" formatCode="0.0\ \ "/>
    <numFmt numFmtId="187" formatCode="0.0\ "/>
    <numFmt numFmtId="188" formatCode="#,##0.0\ "/>
    <numFmt numFmtId="189" formatCode="#,##0\ _ ;[Red]\-#,##0\ "/>
    <numFmt numFmtId="190" formatCode="#,##0.0_);[Red]\(#,##0.0\)"/>
    <numFmt numFmtId="191" formatCode="[&gt;=0]#,##0_ ;[Red]#,##0\ "/>
    <numFmt numFmtId="192" formatCode="[=0]#,###\ ;#,###&quot;㎡&quot;\ "/>
    <numFmt numFmtId="193" formatCode="[=0]#,###\ ;#,###.0&quot;㎡&quot;\ "/>
    <numFmt numFmtId="194" formatCode="#,##0&quot;種類 &quot;\ "/>
    <numFmt numFmtId="195" formatCode="&quot;開&quot;&quot;架&quot;&quot;図&quot;&quot;書&quot;&quot;冊&quot;&quot;数&quot;\ #,##0_ ;[Red]\-#,##0\ "/>
    <numFmt numFmtId="196" formatCode="#,##0.0_ "/>
    <numFmt numFmtId="197" formatCode="[=0]#,###\ ;[&gt;0]#,##0.0\ &quot;授業時間 &quot;\ \ ;General"/>
    <numFmt numFmtId="198" formatCode="[=0]#,###\ ;\(#,##0.0\ &quot;授業時間&quot;\ \)\ "/>
    <numFmt numFmtId="199" formatCode="0.0_);[Red]\(0.0\)"/>
    <numFmt numFmtId="200" formatCode="0.00_);[Red]\(0.00\)"/>
    <numFmt numFmtId="201" formatCode="0_);[Red]\(0\)"/>
    <numFmt numFmtId="202" formatCode="0.0_-"/>
    <numFmt numFmtId="203" formatCode="[=0]#,###\ ;[&gt;0]#,##0_ ;[Red]\-#,##0\ "/>
    <numFmt numFmtId="204" formatCode="[=0]#,###;[&gt;0]#,##0.0\ ;[Red]\-#,##0"/>
    <numFmt numFmtId="205" formatCode="0_ "/>
    <numFmt numFmtId="206" formatCode="0.0_ "/>
    <numFmt numFmtId="207" formatCode="0.0%"/>
    <numFmt numFmtId="208" formatCode="#,##0.0_ ;[Red]\-#,##0.0\ "/>
    <numFmt numFmtId="209" formatCode="#,##0.00_ "/>
    <numFmt numFmtId="210" formatCode="#,##0.0;&quot;△&quot;#,##0.0"/>
    <numFmt numFmtId="211" formatCode="#,##0.0;[Red]\-#,##0.0"/>
    <numFmt numFmtId="212" formatCode="0\ "/>
    <numFmt numFmtId="213" formatCode="#,##0_);[Red]\(#,##0\)"/>
    <numFmt numFmtId="214" formatCode="0\ \ "/>
    <numFmt numFmtId="215" formatCode="#,##0.00_ ;[Red]\-#,##0.00\ "/>
    <numFmt numFmtId="216" formatCode="0.000_ "/>
    <numFmt numFmtId="217" formatCode="0.00_ "/>
  </numFmts>
  <fonts count="63">
    <font>
      <sz val="10"/>
      <name val="ＭＳ Ｐ明朝"/>
      <family val="1"/>
    </font>
    <font>
      <u val="single"/>
      <sz val="10"/>
      <color indexed="12"/>
      <name val="ＭＳ Ｐ明朝"/>
      <family val="1"/>
    </font>
    <font>
      <sz val="11"/>
      <name val="ＭＳ Ｐゴシック"/>
      <family val="3"/>
    </font>
    <font>
      <u val="single"/>
      <sz val="10"/>
      <color indexed="36"/>
      <name val="ＭＳ Ｐ明朝"/>
      <family val="1"/>
    </font>
    <font>
      <sz val="10"/>
      <name val="ＭＳ Ｐゴシック"/>
      <family val="3"/>
    </font>
    <font>
      <sz val="10"/>
      <name val="ＭＳ 明朝"/>
      <family val="1"/>
    </font>
    <font>
      <sz val="10.5"/>
      <name val="ＭＳ 明朝"/>
      <family val="1"/>
    </font>
    <font>
      <sz val="9"/>
      <name val="ＭＳ 明朝"/>
      <family val="1"/>
    </font>
    <font>
      <sz val="11"/>
      <name val="ＭＳ 明朝"/>
      <family val="1"/>
    </font>
    <font>
      <sz val="6"/>
      <name val="ＭＳ Ｐ明朝"/>
      <family val="1"/>
    </font>
    <font>
      <b/>
      <sz val="16"/>
      <name val="ＭＳ 明朝"/>
      <family val="1"/>
    </font>
    <font>
      <sz val="8"/>
      <name val="ＭＳ 明朝"/>
      <family val="1"/>
    </font>
    <font>
      <b/>
      <sz val="14"/>
      <color indexed="10"/>
      <name val="ＨＧｺﾞｼｯｸE-PRO"/>
      <family val="3"/>
    </font>
    <font>
      <sz val="6"/>
      <name val="ＭＳ Ｐゴシック"/>
      <family val="3"/>
    </font>
    <font>
      <sz val="9.5"/>
      <name val="ＭＳ 明朝"/>
      <family val="1"/>
    </font>
    <font>
      <sz val="7"/>
      <name val="ＭＳ 明朝"/>
      <family val="1"/>
    </font>
    <font>
      <sz val="8.5"/>
      <name val="ＭＳ 明朝"/>
      <family val="1"/>
    </font>
    <font>
      <sz val="6"/>
      <name val="ＭＳ 明朝"/>
      <family val="1"/>
    </font>
    <font>
      <sz val="12"/>
      <name val="ＭＳ 明朝"/>
      <family val="1"/>
    </font>
    <font>
      <sz val="10.5"/>
      <name val="ＭＳ Ｐ明朝"/>
      <family val="1"/>
    </font>
    <font>
      <sz val="10"/>
      <name val="ＭＳ ゴシック"/>
      <family val="3"/>
    </font>
    <font>
      <sz val="16"/>
      <name val="ＭＳ Ｐ明朝"/>
      <family val="1"/>
    </font>
    <font>
      <sz val="20"/>
      <name val="HG丸ｺﾞｼｯｸM-PRO"/>
      <family val="3"/>
    </font>
    <font>
      <sz val="28"/>
      <name val="HG丸ｺﾞｼｯｸM-PRO"/>
      <family val="3"/>
    </font>
    <font>
      <sz val="24"/>
      <name val="ＭＳ Ｐ明朝"/>
      <family val="1"/>
    </font>
    <font>
      <sz val="12"/>
      <name val="ＭＳ ゴシック"/>
      <family val="3"/>
    </font>
    <font>
      <sz val="11"/>
      <name val="ＭＳ Ｐ明朝"/>
      <family val="1"/>
    </font>
    <font>
      <b/>
      <sz val="11"/>
      <name val="ＭＳ ゴシック"/>
      <family val="3"/>
    </font>
    <font>
      <sz val="14"/>
      <name val="ＭＳ ゴシック"/>
      <family val="3"/>
    </font>
    <font>
      <b/>
      <sz val="10.5"/>
      <name val="ＭＳ 明朝"/>
      <family val="1"/>
    </font>
    <font>
      <sz val="8"/>
      <name val="ＭＳ Ｐ明朝"/>
      <family val="1"/>
    </font>
    <font>
      <b/>
      <u val="single"/>
      <sz val="11"/>
      <name val="ＭＳ 明朝"/>
      <family val="1"/>
    </font>
    <font>
      <sz val="9"/>
      <name val="ＭＳ Ｐ明朝"/>
      <family val="1"/>
    </font>
    <font>
      <vertAlign val="superscript"/>
      <sz val="10"/>
      <name val="ＭＳ 明朝"/>
      <family val="1"/>
    </font>
    <font>
      <sz val="18"/>
      <name val="HG丸ｺﾞｼｯｸM-PRO"/>
      <family val="3"/>
    </font>
    <font>
      <sz val="12"/>
      <name val="ＭＳ Ｐ明朝"/>
      <family val="1"/>
    </font>
    <font>
      <b/>
      <sz val="14"/>
      <name val="ＭＳ ゴシック"/>
      <family val="3"/>
    </font>
    <font>
      <sz val="16"/>
      <name val="ＭＳ 明朝"/>
      <family val="1"/>
    </font>
    <font>
      <sz val="10"/>
      <color indexed="10"/>
      <name val="ＭＳ 明朝"/>
      <family val="1"/>
    </font>
    <font>
      <sz val="10.5"/>
      <color indexed="23"/>
      <name val="ＭＳ 明朝"/>
      <family val="1"/>
    </font>
    <font>
      <b/>
      <sz val="10"/>
      <name val="ＭＳ 明朝"/>
      <family val="1"/>
    </font>
    <font>
      <sz val="10.5"/>
      <color indexed="10"/>
      <name val="ＭＳ 明朝"/>
      <family val="1"/>
    </font>
    <font>
      <sz val="4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name val="明朝"/>
      <family val="1"/>
    </font>
    <font>
      <sz val="10.6"/>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medium"/>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color indexed="63"/>
      </top>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diagonalDown="1">
      <left style="medium"/>
      <right style="thin"/>
      <top style="medium"/>
      <bottom style="thin"/>
      <diagonal style="thin"/>
    </border>
    <border>
      <left style="thin"/>
      <right style="thin"/>
      <top style="medium"/>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medium"/>
      <right style="thin"/>
      <top style="medium"/>
      <bottom>
        <color indexed="63"/>
      </bottom>
    </border>
    <border>
      <left style="medium"/>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style="thin"/>
    </border>
    <border>
      <left style="thin"/>
      <right style="medium"/>
      <top style="thin"/>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thin"/>
      <top style="thin"/>
      <bottom style="medium"/>
    </border>
    <border>
      <left>
        <color indexed="63"/>
      </left>
      <right style="thin"/>
      <top style="thin"/>
      <bottom>
        <color indexed="63"/>
      </bottom>
    </border>
    <border>
      <left>
        <color indexed="63"/>
      </left>
      <right style="thin"/>
      <top style="medium"/>
      <bottom style="thin"/>
    </border>
    <border>
      <left style="thin"/>
      <right>
        <color indexed="63"/>
      </right>
      <top>
        <color indexed="63"/>
      </top>
      <bottom style="thin"/>
    </border>
    <border>
      <left style="medium"/>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diagonalUp="1">
      <left style="thin"/>
      <right style="thin"/>
      <top style="thin"/>
      <bottom style="thin"/>
      <diagonal style="thin"/>
    </border>
    <border diagonalUp="1">
      <left style="thin"/>
      <right style="thin"/>
      <top style="thin"/>
      <bottom style="medium"/>
      <diagonal style="thin"/>
    </border>
    <border>
      <left>
        <color indexed="63"/>
      </left>
      <right style="hair"/>
      <top>
        <color indexed="63"/>
      </top>
      <bottom>
        <color indexed="63"/>
      </bottom>
    </border>
    <border>
      <left>
        <color indexed="63"/>
      </left>
      <right style="hair"/>
      <top>
        <color indexed="63"/>
      </top>
      <bottom style="medium"/>
    </border>
    <border>
      <left style="double"/>
      <right style="medium"/>
      <top style="medium"/>
      <bottom style="thin"/>
    </border>
    <border>
      <left style="thin"/>
      <right style="thin"/>
      <top style="thin"/>
      <bottom style="double"/>
    </border>
    <border>
      <left style="medium"/>
      <right>
        <color indexed="63"/>
      </right>
      <top style="thin"/>
      <bottom>
        <color indexed="63"/>
      </bottom>
    </border>
    <border>
      <left style="medium"/>
      <right>
        <color indexed="63"/>
      </right>
      <top style="double"/>
      <bottom style="medium"/>
    </border>
    <border>
      <left>
        <color indexed="63"/>
      </left>
      <right style="thin"/>
      <top style="double"/>
      <bottom style="medium"/>
    </border>
    <border>
      <left style="thin"/>
      <right>
        <color indexed="63"/>
      </right>
      <top style="double"/>
      <bottom style="medium"/>
    </border>
    <border>
      <left style="dashed"/>
      <right style="thin"/>
      <top style="thin"/>
      <bottom style="thin"/>
    </border>
    <border>
      <left style="thin"/>
      <right style="dashed"/>
      <top style="thin"/>
      <bottom style="thin"/>
    </border>
    <border>
      <left style="dashed"/>
      <right>
        <color indexed="63"/>
      </right>
      <top style="thin"/>
      <bottom style="thin"/>
    </border>
    <border>
      <left style="dashed"/>
      <right style="thin"/>
      <top style="thin"/>
      <bottom style="medium"/>
    </border>
    <border>
      <left style="dashed"/>
      <right style="thin"/>
      <top style="thin"/>
      <bottom>
        <color indexed="63"/>
      </bottom>
    </border>
    <border>
      <left style="dashed"/>
      <right style="thin"/>
      <top>
        <color indexed="63"/>
      </top>
      <bottom>
        <color indexed="63"/>
      </bottom>
    </border>
    <border>
      <left style="thin"/>
      <right style="thin"/>
      <top style="double"/>
      <bottom style="medium"/>
    </border>
    <border>
      <left style="thin"/>
      <right style="medium"/>
      <top style="double"/>
      <bottom style="medium"/>
    </border>
    <border>
      <left style="medium"/>
      <right style="thin"/>
      <top>
        <color indexed="63"/>
      </top>
      <bottom style="medium"/>
    </border>
    <border>
      <left>
        <color indexed="63"/>
      </left>
      <right style="medium"/>
      <top style="medium"/>
      <bottom>
        <color indexed="63"/>
      </bottom>
    </border>
    <border>
      <left>
        <color indexed="63"/>
      </left>
      <right>
        <color indexed="63"/>
      </right>
      <top>
        <color indexed="63"/>
      </top>
      <bottom style="medium"/>
    </border>
    <border>
      <left style="double"/>
      <right style="medium"/>
      <top style="thin"/>
      <bottom style="thin"/>
    </border>
    <border>
      <left style="double"/>
      <right style="medium"/>
      <top style="thin"/>
      <bottom style="medium"/>
    </border>
    <border>
      <left style="thin"/>
      <right style="dashed"/>
      <top style="thin"/>
      <bottom style="medium"/>
    </border>
    <border diagonalUp="1">
      <left style="thin"/>
      <right>
        <color indexed="63"/>
      </right>
      <top style="thin"/>
      <bottom style="thin"/>
      <diagonal style="thin"/>
    </border>
    <border diagonalUp="1">
      <left style="dashed"/>
      <right style="thin"/>
      <top style="thin"/>
      <bottom style="thin"/>
      <diagonal style="thin"/>
    </border>
    <border diagonalUp="1">
      <left style="thin"/>
      <right style="dashed"/>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dashed"/>
      <right style="thin"/>
      <top>
        <color indexed="63"/>
      </top>
      <bottom style="medium"/>
    </border>
    <border>
      <left style="thin"/>
      <right style="dashed"/>
      <top>
        <color indexed="63"/>
      </top>
      <bottom style="medium"/>
    </border>
    <border>
      <left>
        <color indexed="63"/>
      </left>
      <right style="thin"/>
      <top>
        <color indexed="63"/>
      </top>
      <bottom style="medium"/>
    </border>
    <border diagonalUp="1">
      <left style="thin"/>
      <right style="thin"/>
      <top>
        <color indexed="63"/>
      </top>
      <bottom style="medium"/>
      <diagonal style="thin"/>
    </border>
    <border>
      <left style="thin"/>
      <right style="thin"/>
      <top style="double"/>
      <bottom style="thin"/>
    </border>
    <border>
      <left style="thin"/>
      <right style="medium"/>
      <top style="thin"/>
      <bottom style="double"/>
    </border>
    <border>
      <left style="thin"/>
      <right style="medium"/>
      <top style="double"/>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medium"/>
      <top style="medium"/>
      <bottom>
        <color indexed="63"/>
      </bottom>
    </border>
    <border>
      <left style="thin"/>
      <right>
        <color indexed="63"/>
      </right>
      <top style="medium"/>
      <bottom>
        <color indexed="63"/>
      </bottom>
    </border>
    <border>
      <left style="medium"/>
      <right style="thin"/>
      <top style="medium"/>
      <bottom style="hair"/>
    </border>
    <border>
      <left style="medium"/>
      <right style="thin"/>
      <top style="hair"/>
      <bottom style="thin"/>
    </border>
    <border>
      <left>
        <color indexed="63"/>
      </left>
      <right style="medium"/>
      <top style="medium"/>
      <bottom style="hair"/>
    </border>
    <border>
      <left>
        <color indexed="63"/>
      </left>
      <right style="medium"/>
      <top style="hair"/>
      <bottom>
        <color indexed="63"/>
      </bottom>
    </border>
    <border>
      <left>
        <color indexed="63"/>
      </left>
      <right style="thin"/>
      <top style="medium"/>
      <bottom style="hair"/>
    </border>
    <border>
      <left>
        <color indexed="63"/>
      </left>
      <right style="thin"/>
      <top style="hair"/>
      <bottom style="thin"/>
    </border>
    <border>
      <left style="thin"/>
      <right style="thin"/>
      <top style="medium"/>
      <bottom/>
    </border>
    <border>
      <left style="thin"/>
      <right style="thin"/>
      <top/>
      <bottom style="thin"/>
    </border>
    <border>
      <left>
        <color indexed="63"/>
      </left>
      <right style="medium"/>
      <top>
        <color indexed="63"/>
      </top>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20" borderId="1" applyNumberFormat="0" applyAlignment="0" applyProtection="0"/>
    <xf numFmtId="0" fontId="4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48" fillId="0" borderId="3" applyNumberFormat="0" applyFill="0" applyAlignment="0" applyProtection="0"/>
    <xf numFmtId="0" fontId="49" fillId="3" borderId="0" applyNumberFormat="0" applyBorder="0" applyAlignment="0" applyProtection="0"/>
    <xf numFmtId="0" fontId="50" fillId="23"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3"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7" borderId="4" applyNumberFormat="0" applyAlignment="0" applyProtection="0"/>
    <xf numFmtId="0" fontId="2" fillId="0" borderId="0">
      <alignment/>
      <protection/>
    </xf>
    <xf numFmtId="0" fontId="2" fillId="0" borderId="0">
      <alignment vertical="center"/>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protection/>
    </xf>
    <xf numFmtId="0" fontId="2" fillId="0" borderId="0">
      <alignment/>
      <protection/>
    </xf>
    <xf numFmtId="0" fontId="3" fillId="0" borderId="0" applyNumberFormat="0" applyFill="0" applyBorder="0" applyAlignment="0" applyProtection="0"/>
    <xf numFmtId="0" fontId="59" fillId="4" borderId="0" applyNumberFormat="0" applyBorder="0" applyAlignment="0" applyProtection="0"/>
  </cellStyleXfs>
  <cellXfs count="1755">
    <xf numFmtId="0" fontId="0" fillId="0" borderId="0" xfId="0" applyAlignment="1">
      <alignment/>
    </xf>
    <xf numFmtId="0" fontId="5" fillId="0" borderId="0" xfId="0" applyFont="1" applyAlignment="1">
      <alignment vertical="center"/>
    </xf>
    <xf numFmtId="49" fontId="6" fillId="0" borderId="0" xfId="0" applyNumberFormat="1" applyFont="1" applyAlignment="1">
      <alignment vertical="center"/>
    </xf>
    <xf numFmtId="58" fontId="7" fillId="0" borderId="0" xfId="0" applyNumberFormat="1" applyFont="1" applyAlignment="1">
      <alignment vertical="center"/>
    </xf>
    <xf numFmtId="176" fontId="6" fillId="0" borderId="0" xfId="0" applyNumberFormat="1" applyFont="1" applyAlignment="1">
      <alignment vertical="center"/>
    </xf>
    <xf numFmtId="0" fontId="6" fillId="0" borderId="0" xfId="0" applyFont="1" applyAlignment="1">
      <alignment vertical="center"/>
    </xf>
    <xf numFmtId="176"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Border="1" applyAlignment="1" applyProtection="1">
      <alignment/>
      <protection/>
    </xf>
    <xf numFmtId="181" fontId="6" fillId="0" borderId="0" xfId="0" applyNumberFormat="1" applyFont="1" applyFill="1" applyBorder="1" applyAlignment="1" applyProtection="1">
      <alignment vertical="center"/>
      <protection/>
    </xf>
    <xf numFmtId="0" fontId="5" fillId="0" borderId="0" xfId="0" applyFont="1" applyFill="1" applyBorder="1" applyAlignment="1">
      <alignment vertical="center"/>
    </xf>
    <xf numFmtId="176" fontId="6" fillId="0" borderId="0" xfId="0" applyNumberFormat="1" applyFont="1" applyFill="1" applyBorder="1" applyAlignment="1" applyProtection="1">
      <alignment vertical="center"/>
      <protection locked="0"/>
    </xf>
    <xf numFmtId="176" fontId="5" fillId="0" borderId="0" xfId="0" applyNumberFormat="1" applyFont="1" applyAlignment="1">
      <alignment vertical="center"/>
    </xf>
    <xf numFmtId="0" fontId="5" fillId="0" borderId="0" xfId="0" applyFont="1" applyFill="1" applyAlignment="1">
      <alignment vertical="center"/>
    </xf>
    <xf numFmtId="176" fontId="6" fillId="0" borderId="0" xfId="0" applyNumberFormat="1" applyFont="1" applyFill="1" applyAlignment="1">
      <alignment vertical="center"/>
    </xf>
    <xf numFmtId="0" fontId="8" fillId="0" borderId="0" xfId="0" applyFont="1" applyFill="1" applyAlignment="1">
      <alignment vertical="center"/>
    </xf>
    <xf numFmtId="0" fontId="6" fillId="0" borderId="0" xfId="0" applyFont="1" applyFill="1" applyAlignment="1">
      <alignment vertical="center"/>
    </xf>
    <xf numFmtId="0" fontId="10" fillId="0" borderId="0" xfId="0" applyFont="1" applyFill="1" applyAlignment="1">
      <alignment vertical="center"/>
    </xf>
    <xf numFmtId="0" fontId="5" fillId="0" borderId="0" xfId="0" applyFont="1" applyFill="1" applyAlignment="1">
      <alignment horizontal="center" vertical="center"/>
    </xf>
    <xf numFmtId="176" fontId="6" fillId="0" borderId="0" xfId="0" applyNumberFormat="1" applyFont="1" applyAlignment="1" applyProtection="1">
      <alignment horizontal="right" vertical="center"/>
      <protection/>
    </xf>
    <xf numFmtId="176" fontId="6" fillId="0" borderId="0" xfId="0" applyNumberFormat="1" applyFont="1" applyFill="1" applyAlignment="1">
      <alignment horizontal="right" vertical="center"/>
    </xf>
    <xf numFmtId="0" fontId="5" fillId="0" borderId="10" xfId="0" applyFont="1" applyFill="1" applyBorder="1" applyAlignment="1">
      <alignment horizontal="center" vertical="center"/>
    </xf>
    <xf numFmtId="0" fontId="6" fillId="0" borderId="1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Alignment="1">
      <alignment horizontal="center" vertical="center"/>
    </xf>
    <xf numFmtId="176" fontId="6" fillId="0" borderId="0" xfId="0" applyNumberFormat="1" applyFont="1" applyFill="1" applyBorder="1" applyAlignment="1">
      <alignment vertical="center"/>
    </xf>
    <xf numFmtId="176" fontId="11" fillId="0" borderId="10" xfId="0" applyNumberFormat="1" applyFont="1" applyFill="1" applyBorder="1" applyAlignment="1">
      <alignment horizontal="center" vertical="center"/>
    </xf>
    <xf numFmtId="176" fontId="6" fillId="0" borderId="10" xfId="0" applyNumberFormat="1" applyFont="1" applyFill="1" applyBorder="1" applyAlignment="1">
      <alignment vertical="center"/>
    </xf>
    <xf numFmtId="176" fontId="6" fillId="0" borderId="11" xfId="0" applyNumberFormat="1" applyFont="1" applyFill="1" applyBorder="1" applyAlignment="1">
      <alignment vertical="center"/>
    </xf>
    <xf numFmtId="0" fontId="5" fillId="0" borderId="0" xfId="0" applyFont="1" applyFill="1" applyAlignment="1" applyProtection="1">
      <alignment horizontal="center" vertical="center"/>
      <protection/>
    </xf>
    <xf numFmtId="0" fontId="6" fillId="0" borderId="0" xfId="0" applyFont="1" applyFill="1" applyAlignment="1" applyProtection="1">
      <alignment horizontal="right" vertical="center"/>
      <protection/>
    </xf>
    <xf numFmtId="176" fontId="6" fillId="0" borderId="0"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179" fontId="6" fillId="0" borderId="0" xfId="0" applyNumberFormat="1" applyFont="1" applyFill="1" applyBorder="1" applyAlignment="1" applyProtection="1">
      <alignment vertical="center"/>
      <protection/>
    </xf>
    <xf numFmtId="176" fontId="5" fillId="0" borderId="0" xfId="0" applyNumberFormat="1" applyFont="1" applyFill="1" applyBorder="1" applyAlignment="1">
      <alignment/>
    </xf>
    <xf numFmtId="176" fontId="5" fillId="0" borderId="0" xfId="0" applyNumberFormat="1" applyFont="1" applyFill="1" applyAlignment="1">
      <alignment/>
    </xf>
    <xf numFmtId="176" fontId="5" fillId="0" borderId="0" xfId="0" applyNumberFormat="1" applyFont="1" applyFill="1" applyBorder="1" applyAlignment="1">
      <alignment horizontal="left" vertical="center" wrapText="1"/>
    </xf>
    <xf numFmtId="176" fontId="5" fillId="0" borderId="0" xfId="0" applyNumberFormat="1" applyFont="1" applyFill="1" applyAlignment="1">
      <alignment vertical="center"/>
    </xf>
    <xf numFmtId="176" fontId="5" fillId="0" borderId="0" xfId="0" applyNumberFormat="1" applyFont="1" applyFill="1" applyBorder="1" applyAlignment="1">
      <alignment vertical="center" wrapText="1"/>
    </xf>
    <xf numFmtId="176" fontId="5" fillId="0" borderId="10" xfId="0" applyNumberFormat="1" applyFont="1" applyFill="1" applyBorder="1" applyAlignment="1">
      <alignment horizontal="center" vertical="center" wrapText="1"/>
    </xf>
    <xf numFmtId="176" fontId="6" fillId="0" borderId="12" xfId="0" applyNumberFormat="1" applyFont="1" applyFill="1" applyBorder="1" applyAlignment="1">
      <alignment vertical="center"/>
    </xf>
    <xf numFmtId="0" fontId="5" fillId="0" borderId="0" xfId="0" applyFont="1" applyFill="1" applyBorder="1" applyAlignment="1" applyProtection="1">
      <alignment horizontal="right" vertical="center"/>
      <protection/>
    </xf>
    <xf numFmtId="0" fontId="8" fillId="0" borderId="0" xfId="71" applyFont="1" applyFill="1" applyAlignment="1">
      <alignment vertical="center"/>
      <protection/>
    </xf>
    <xf numFmtId="0" fontId="7" fillId="0" borderId="10" xfId="71" applyFont="1" applyFill="1" applyBorder="1" applyAlignment="1">
      <alignment horizontal="center" vertical="center"/>
      <protection/>
    </xf>
    <xf numFmtId="0" fontId="8" fillId="0" borderId="0" xfId="71" applyFont="1" applyAlignment="1">
      <alignment vertical="center"/>
      <protection/>
    </xf>
    <xf numFmtId="0" fontId="5" fillId="0" borderId="12" xfId="0" applyFont="1" applyFill="1" applyBorder="1" applyAlignment="1">
      <alignment horizontal="center" vertical="center"/>
    </xf>
    <xf numFmtId="0" fontId="5" fillId="0" borderId="10" xfId="0" applyFont="1" applyFill="1" applyBorder="1" applyAlignment="1">
      <alignment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0" xfId="0" applyFont="1" applyAlignment="1">
      <alignment vertical="center"/>
    </xf>
    <xf numFmtId="0" fontId="5" fillId="0" borderId="14" xfId="0" applyFont="1" applyFill="1" applyBorder="1" applyAlignment="1">
      <alignment vertical="center"/>
    </xf>
    <xf numFmtId="0" fontId="6" fillId="0" borderId="0" xfId="0" applyFont="1" applyFill="1" applyBorder="1" applyAlignment="1" applyProtection="1">
      <alignment vertical="center"/>
      <protection locked="0"/>
    </xf>
    <xf numFmtId="176" fontId="6" fillId="0" borderId="0" xfId="0" applyNumberFormat="1" applyFont="1" applyFill="1" applyAlignment="1" applyProtection="1">
      <alignment horizontal="right" vertical="center"/>
      <protection/>
    </xf>
    <xf numFmtId="0" fontId="6" fillId="0" borderId="10" xfId="0" applyFont="1" applyBorder="1" applyAlignment="1">
      <alignment vertical="center"/>
    </xf>
    <xf numFmtId="176" fontId="5" fillId="0" borderId="0" xfId="0" applyNumberFormat="1" applyFont="1" applyFill="1" applyBorder="1" applyAlignment="1" applyProtection="1">
      <alignment horizontal="left" vertical="center"/>
      <protection/>
    </xf>
    <xf numFmtId="0" fontId="6" fillId="0" borderId="0" xfId="0" applyFont="1" applyBorder="1" applyAlignment="1">
      <alignment vertical="center"/>
    </xf>
    <xf numFmtId="176" fontId="5" fillId="0" borderId="0" xfId="0" applyNumberFormat="1" applyFont="1" applyFill="1" applyBorder="1" applyAlignment="1">
      <alignment horizontal="right" vertical="center"/>
    </xf>
    <xf numFmtId="176" fontId="6" fillId="0" borderId="0" xfId="0" applyNumberFormat="1" applyFont="1" applyAlignment="1">
      <alignment horizontal="right" vertical="center"/>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176" fontId="6" fillId="0" borderId="0" xfId="0" applyNumberFormat="1" applyFont="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178" fontId="5" fillId="0" borderId="0" xfId="0" applyNumberFormat="1" applyFont="1" applyFill="1" applyBorder="1" applyAlignment="1" applyProtection="1">
      <alignment vertical="center"/>
      <protection/>
    </xf>
    <xf numFmtId="176" fontId="7" fillId="0" borderId="0" xfId="0" applyNumberFormat="1" applyFont="1" applyFill="1" applyBorder="1" applyAlignment="1" applyProtection="1">
      <alignment vertical="center"/>
      <protection locked="0"/>
    </xf>
    <xf numFmtId="176" fontId="5" fillId="0" borderId="0" xfId="0" applyNumberFormat="1" applyFont="1" applyBorder="1" applyAlignment="1" applyProtection="1">
      <alignment horizontal="left" vertical="center"/>
      <protection/>
    </xf>
    <xf numFmtId="176" fontId="5" fillId="0" borderId="0" xfId="0" applyNumberFormat="1" applyFont="1" applyAlignment="1" applyProtection="1">
      <alignment vertical="center"/>
      <protection/>
    </xf>
    <xf numFmtId="176" fontId="5" fillId="0" borderId="0" xfId="0" applyNumberFormat="1" applyFont="1" applyFill="1" applyAlignment="1" applyProtection="1">
      <alignment vertical="center"/>
      <protection/>
    </xf>
    <xf numFmtId="176" fontId="6" fillId="0" borderId="0" xfId="0" applyNumberFormat="1" applyFont="1" applyFill="1" applyBorder="1" applyAlignment="1" applyProtection="1">
      <alignment vertical="center"/>
      <protection/>
    </xf>
    <xf numFmtId="176" fontId="6" fillId="0" borderId="0" xfId="0" applyNumberFormat="1" applyFont="1" applyBorder="1" applyAlignment="1" applyProtection="1">
      <alignment vertical="center"/>
      <protection/>
    </xf>
    <xf numFmtId="0" fontId="5" fillId="0" borderId="0" xfId="0" applyFont="1" applyBorder="1" applyAlignment="1">
      <alignment vertical="center"/>
    </xf>
    <xf numFmtId="176" fontId="6" fillId="0" borderId="0" xfId="0" applyNumberFormat="1" applyFont="1" applyFill="1" applyBorder="1" applyAlignment="1">
      <alignment horizontal="centerContinuous" vertical="center"/>
    </xf>
    <xf numFmtId="0" fontId="5" fillId="0" borderId="0" xfId="0" applyFont="1" applyFill="1" applyBorder="1" applyAlignment="1">
      <alignment horizontal="centerContinuous" vertical="center"/>
    </xf>
    <xf numFmtId="180" fontId="6" fillId="0" borderId="0" xfId="0" applyNumberFormat="1" applyFont="1" applyFill="1" applyBorder="1" applyAlignment="1">
      <alignment vertical="center"/>
    </xf>
    <xf numFmtId="191" fontId="6" fillId="0" borderId="0" xfId="0" applyNumberFormat="1" applyFont="1" applyFill="1" applyBorder="1" applyAlignment="1">
      <alignment vertical="center"/>
    </xf>
    <xf numFmtId="176" fontId="6" fillId="0" borderId="0" xfId="0" applyNumberFormat="1" applyFont="1" applyBorder="1" applyAlignment="1">
      <alignment vertical="center"/>
    </xf>
    <xf numFmtId="0" fontId="8" fillId="0" borderId="0" xfId="0" applyFont="1" applyFill="1" applyAlignment="1" applyProtection="1">
      <alignment vertical="center"/>
      <protection/>
    </xf>
    <xf numFmtId="176" fontId="5" fillId="0" borderId="0" xfId="0" applyNumberFormat="1" applyFont="1" applyFill="1" applyBorder="1" applyAlignment="1" applyProtection="1">
      <alignment vertical="center" wrapText="1"/>
      <protection/>
    </xf>
    <xf numFmtId="0" fontId="5" fillId="0" borderId="0" xfId="0" applyFont="1" applyAlignment="1">
      <alignment vertical="center" wrapText="1"/>
    </xf>
    <xf numFmtId="176" fontId="6" fillId="0" borderId="15" xfId="0" applyNumberFormat="1" applyFont="1" applyFill="1" applyBorder="1" applyAlignment="1">
      <alignment vertical="center"/>
    </xf>
    <xf numFmtId="176" fontId="6" fillId="0" borderId="16" xfId="0" applyNumberFormat="1" applyFont="1" applyFill="1" applyBorder="1" applyAlignment="1">
      <alignment horizontal="centerContinuous" vertical="center"/>
    </xf>
    <xf numFmtId="176" fontId="6" fillId="0" borderId="17" xfId="0" applyNumberFormat="1" applyFont="1" applyFill="1" applyBorder="1" applyAlignment="1">
      <alignment horizontal="centerContinuous" vertical="center"/>
    </xf>
    <xf numFmtId="181" fontId="6" fillId="0" borderId="0" xfId="0" applyNumberFormat="1" applyFont="1" applyBorder="1" applyAlignment="1">
      <alignment horizontal="center" vertical="center"/>
    </xf>
    <xf numFmtId="181" fontId="6" fillId="0" borderId="0" xfId="0" applyNumberFormat="1" applyFont="1" applyBorder="1" applyAlignment="1">
      <alignment horizontal="right" vertical="center"/>
    </xf>
    <xf numFmtId="176" fontId="6" fillId="0" borderId="0" xfId="0" applyNumberFormat="1" applyFont="1" applyBorder="1" applyAlignment="1">
      <alignment horizontal="center" vertical="center"/>
    </xf>
    <xf numFmtId="176" fontId="6" fillId="0" borderId="0" xfId="0" applyNumberFormat="1" applyFont="1" applyBorder="1" applyAlignment="1">
      <alignment horizontal="centerContinuous" vertical="center"/>
    </xf>
    <xf numFmtId="176" fontId="6" fillId="0" borderId="0" xfId="0" applyNumberFormat="1" applyFont="1" applyFill="1" applyAlignment="1" applyProtection="1">
      <alignment vertical="center"/>
      <protection locked="0"/>
    </xf>
    <xf numFmtId="184" fontId="6" fillId="0" borderId="0" xfId="0" applyNumberFormat="1" applyFont="1" applyFill="1" applyBorder="1" applyAlignment="1">
      <alignment horizontal="right"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176" fontId="5" fillId="0" borderId="0" xfId="0" applyNumberFormat="1" applyFont="1" applyFill="1" applyBorder="1" applyAlignment="1" applyProtection="1">
      <alignment vertical="center"/>
      <protection/>
    </xf>
    <xf numFmtId="0" fontId="18" fillId="0" borderId="0" xfId="0" applyFont="1" applyAlignment="1">
      <alignment vertical="center"/>
    </xf>
    <xf numFmtId="0" fontId="18" fillId="0" borderId="0" xfId="0" applyFont="1" applyFill="1" applyAlignment="1">
      <alignment vertical="center"/>
    </xf>
    <xf numFmtId="176" fontId="6" fillId="0" borderId="0" xfId="0" applyNumberFormat="1" applyFont="1" applyAlignment="1">
      <alignment horizontal="center" vertical="center"/>
    </xf>
    <xf numFmtId="176" fontId="5" fillId="0" borderId="0" xfId="0" applyNumberFormat="1" applyFont="1" applyFill="1" applyBorder="1" applyAlignment="1">
      <alignment horizontal="center" vertical="center"/>
    </xf>
    <xf numFmtId="0" fontId="8" fillId="0" borderId="0" xfId="71" applyFont="1" applyFill="1" applyBorder="1" applyAlignment="1">
      <alignment horizontal="center" vertical="center" wrapText="1"/>
      <protection/>
    </xf>
    <xf numFmtId="0" fontId="5" fillId="0" borderId="0" xfId="71" applyFont="1" applyFill="1" applyBorder="1" applyAlignment="1">
      <alignment horizontal="center" vertical="center"/>
      <protection/>
    </xf>
    <xf numFmtId="176" fontId="5" fillId="0" borderId="11" xfId="0" applyNumberFormat="1" applyFont="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wrapText="1"/>
    </xf>
    <xf numFmtId="0" fontId="6" fillId="0" borderId="20" xfId="0" applyFont="1" applyFill="1" applyBorder="1" applyAlignment="1">
      <alignment vertical="center"/>
    </xf>
    <xf numFmtId="0" fontId="6" fillId="0" borderId="21" xfId="0" applyFont="1" applyFill="1" applyBorder="1" applyAlignment="1">
      <alignment horizontal="center"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176" fontId="6" fillId="0" borderId="22" xfId="0" applyNumberFormat="1" applyFont="1" applyFill="1" applyBorder="1" applyAlignment="1">
      <alignment vertical="center"/>
    </xf>
    <xf numFmtId="176" fontId="5" fillId="0" borderId="20" xfId="0" applyNumberFormat="1" applyFont="1" applyFill="1" applyBorder="1" applyAlignment="1">
      <alignment horizontal="center" vertical="center" wrapText="1"/>
    </xf>
    <xf numFmtId="0" fontId="8" fillId="0" borderId="18" xfId="71" applyFont="1" applyFill="1" applyBorder="1" applyAlignment="1">
      <alignment horizontal="center" vertical="center"/>
      <protection/>
    </xf>
    <xf numFmtId="0" fontId="5" fillId="0" borderId="19" xfId="71" applyFont="1" applyFill="1" applyBorder="1" applyAlignment="1">
      <alignment horizontal="center" vertical="center"/>
      <protection/>
    </xf>
    <xf numFmtId="0" fontId="8" fillId="0" borderId="20" xfId="71" applyFont="1" applyFill="1" applyBorder="1" applyAlignment="1">
      <alignment horizontal="center" vertical="center"/>
      <protection/>
    </xf>
    <xf numFmtId="0" fontId="5" fillId="0" borderId="24" xfId="0" applyFont="1" applyFill="1" applyBorder="1" applyAlignment="1">
      <alignment horizontal="center" vertical="center"/>
    </xf>
    <xf numFmtId="0" fontId="5" fillId="0" borderId="20" xfId="0" applyFont="1" applyFill="1" applyBorder="1" applyAlignment="1">
      <alignment vertical="center"/>
    </xf>
    <xf numFmtId="0" fontId="5" fillId="0" borderId="23"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xf>
    <xf numFmtId="176" fontId="5" fillId="0" borderId="22" xfId="0" applyNumberFormat="1" applyFont="1" applyFill="1" applyBorder="1" applyAlignment="1" applyProtection="1">
      <alignment vertical="center"/>
      <protection locked="0"/>
    </xf>
    <xf numFmtId="0" fontId="5" fillId="0" borderId="28" xfId="0" applyFont="1" applyBorder="1" applyAlignment="1">
      <alignment vertical="center" wrapText="1"/>
    </xf>
    <xf numFmtId="0" fontId="6" fillId="0" borderId="25" xfId="0" applyFont="1" applyBorder="1" applyAlignment="1">
      <alignment vertical="center"/>
    </xf>
    <xf numFmtId="0" fontId="6" fillId="0" borderId="20" xfId="0" applyFont="1" applyBorder="1" applyAlignment="1">
      <alignment vertical="center"/>
    </xf>
    <xf numFmtId="0" fontId="6" fillId="0" borderId="26"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176" fontId="6" fillId="0" borderId="22" xfId="0" applyNumberFormat="1" applyFont="1" applyBorder="1" applyAlignment="1">
      <alignment vertical="center"/>
    </xf>
    <xf numFmtId="176" fontId="5" fillId="0" borderId="29" xfId="0" applyNumberFormat="1" applyFont="1" applyBorder="1" applyAlignment="1">
      <alignment horizontal="center" vertical="center"/>
    </xf>
    <xf numFmtId="0" fontId="5" fillId="0" borderId="12" xfId="0" applyFont="1" applyBorder="1" applyAlignment="1" applyProtection="1">
      <alignment horizontal="center" vertical="center"/>
      <protection/>
    </xf>
    <xf numFmtId="176" fontId="5" fillId="0" borderId="10" xfId="0" applyNumberFormat="1" applyFont="1" applyFill="1" applyBorder="1" applyAlignment="1">
      <alignment vertical="center"/>
    </xf>
    <xf numFmtId="0" fontId="5" fillId="0" borderId="10" xfId="0" applyFont="1" applyBorder="1" applyAlignment="1" applyProtection="1">
      <alignment horizontal="center" vertical="center"/>
      <protection/>
    </xf>
    <xf numFmtId="176" fontId="6" fillId="0" borderId="10" xfId="0" applyNumberFormat="1"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176" fontId="16" fillId="0" borderId="10" xfId="0" applyNumberFormat="1" applyFont="1" applyFill="1" applyBorder="1" applyAlignment="1" applyProtection="1">
      <alignment horizontal="center" vertical="center"/>
      <protection/>
    </xf>
    <xf numFmtId="176" fontId="16" fillId="0" borderId="10" xfId="0" applyNumberFormat="1" applyFont="1" applyFill="1" applyBorder="1" applyAlignment="1" applyProtection="1">
      <alignment horizontal="center" vertical="center" wrapText="1"/>
      <protection/>
    </xf>
    <xf numFmtId="176" fontId="6" fillId="0" borderId="10" xfId="0" applyNumberFormat="1" applyFont="1" applyBorder="1" applyAlignment="1" applyProtection="1">
      <alignment horizontal="center" vertical="center"/>
      <protection/>
    </xf>
    <xf numFmtId="178" fontId="5" fillId="0" borderId="10" xfId="0" applyNumberFormat="1" applyFont="1" applyFill="1" applyBorder="1" applyAlignment="1" applyProtection="1">
      <alignment horizontal="right" vertical="center"/>
      <protection/>
    </xf>
    <xf numFmtId="49" fontId="5" fillId="0" borderId="10" xfId="0" applyNumberFormat="1" applyFont="1" applyFill="1" applyBorder="1" applyAlignment="1" applyProtection="1">
      <alignment horizontal="right" vertical="center"/>
      <protection/>
    </xf>
    <xf numFmtId="176" fontId="6" fillId="0" borderId="29" xfId="0" applyNumberFormat="1" applyFont="1" applyBorder="1" applyAlignment="1" applyProtection="1">
      <alignment horizontal="center" vertical="center"/>
      <protection/>
    </xf>
    <xf numFmtId="176" fontId="6" fillId="0" borderId="30" xfId="0" applyNumberFormat="1" applyFont="1" applyBorder="1" applyAlignment="1" applyProtection="1">
      <alignment horizontal="center" vertical="center"/>
      <protection/>
    </xf>
    <xf numFmtId="176" fontId="7" fillId="0" borderId="31" xfId="0" applyNumberFormat="1" applyFont="1" applyFill="1" applyBorder="1" applyAlignment="1" applyProtection="1">
      <alignment vertical="center" wrapText="1"/>
      <protection locked="0"/>
    </xf>
    <xf numFmtId="176" fontId="7" fillId="0" borderId="32" xfId="0" applyNumberFormat="1" applyFont="1" applyFill="1" applyBorder="1" applyAlignment="1" applyProtection="1">
      <alignment vertical="center" wrapText="1"/>
      <protection locked="0"/>
    </xf>
    <xf numFmtId="176" fontId="7" fillId="0" borderId="31" xfId="0" applyNumberFormat="1" applyFont="1" applyFill="1" applyBorder="1" applyAlignment="1" applyProtection="1">
      <alignment vertical="center"/>
      <protection locked="0"/>
    </xf>
    <xf numFmtId="176" fontId="7" fillId="0" borderId="32" xfId="0" applyNumberFormat="1" applyFont="1" applyFill="1" applyBorder="1" applyAlignment="1" applyProtection="1">
      <alignment vertical="center"/>
      <protection locked="0"/>
    </xf>
    <xf numFmtId="49" fontId="5" fillId="0" borderId="22" xfId="0" applyNumberFormat="1" applyFont="1" applyFill="1" applyBorder="1" applyAlignment="1" applyProtection="1">
      <alignment horizontal="right" vertical="center"/>
      <protection/>
    </xf>
    <xf numFmtId="176" fontId="7" fillId="0" borderId="33" xfId="0" applyNumberFormat="1" applyFont="1" applyFill="1" applyBorder="1" applyAlignment="1" applyProtection="1">
      <alignment vertical="center"/>
      <protection locked="0"/>
    </xf>
    <xf numFmtId="176" fontId="6" fillId="0" borderId="19" xfId="0" applyNumberFormat="1" applyFont="1" applyBorder="1" applyAlignment="1" applyProtection="1">
      <alignment horizontal="center" vertical="center"/>
      <protection/>
    </xf>
    <xf numFmtId="0" fontId="5" fillId="0" borderId="10"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5" fillId="0" borderId="22" xfId="0" applyFont="1" applyFill="1" applyBorder="1" applyAlignment="1">
      <alignment horizontal="centerContinuous" vertical="center"/>
    </xf>
    <xf numFmtId="0" fontId="5" fillId="0" borderId="22" xfId="71" applyFont="1" applyFill="1" applyBorder="1" applyAlignment="1">
      <alignment horizontal="center" vertical="center"/>
      <protection/>
    </xf>
    <xf numFmtId="176" fontId="6" fillId="0" borderId="10" xfId="0" applyNumberFormat="1" applyFont="1" applyFill="1" applyBorder="1" applyAlignment="1" applyProtection="1">
      <alignment vertical="center"/>
      <protection/>
    </xf>
    <xf numFmtId="176" fontId="6" fillId="0" borderId="10" xfId="0" applyNumberFormat="1" applyFont="1" applyFill="1" applyBorder="1" applyAlignment="1" applyProtection="1">
      <alignment vertical="center"/>
      <protection locked="0"/>
    </xf>
    <xf numFmtId="176" fontId="6" fillId="0" borderId="13" xfId="0" applyNumberFormat="1" applyFont="1" applyFill="1" applyBorder="1" applyAlignment="1" applyProtection="1">
      <alignment vertical="center"/>
      <protection/>
    </xf>
    <xf numFmtId="176" fontId="6" fillId="0" borderId="13" xfId="0" applyNumberFormat="1" applyFont="1" applyFill="1" applyBorder="1" applyAlignment="1" applyProtection="1">
      <alignment vertical="center"/>
      <protection locked="0"/>
    </xf>
    <xf numFmtId="176" fontId="6" fillId="0" borderId="20" xfId="0" applyNumberFormat="1" applyFont="1" applyFill="1" applyBorder="1" applyAlignment="1" applyProtection="1">
      <alignment vertical="center"/>
      <protection locked="0"/>
    </xf>
    <xf numFmtId="176" fontId="6" fillId="0" borderId="23" xfId="0" applyNumberFormat="1" applyFont="1" applyFill="1" applyBorder="1" applyAlignment="1" applyProtection="1">
      <alignment vertical="center"/>
      <protection locked="0"/>
    </xf>
    <xf numFmtId="49" fontId="5" fillId="0" borderId="20" xfId="0" applyNumberFormat="1" applyFont="1" applyBorder="1" applyAlignment="1">
      <alignment horizontal="right" vertical="center"/>
    </xf>
    <xf numFmtId="49" fontId="5" fillId="0" borderId="20" xfId="0" applyNumberFormat="1" applyFont="1" applyFill="1" applyBorder="1" applyAlignment="1">
      <alignment horizontal="right" vertical="center"/>
    </xf>
    <xf numFmtId="49" fontId="5" fillId="0" borderId="23" xfId="0" applyNumberFormat="1" applyFont="1" applyBorder="1" applyAlignment="1">
      <alignment horizontal="right" vertical="center"/>
    </xf>
    <xf numFmtId="197" fontId="6" fillId="0" borderId="10" xfId="0" applyNumberFormat="1" applyFont="1" applyFill="1" applyBorder="1" applyAlignment="1" applyProtection="1">
      <alignment horizontal="right" vertical="center"/>
      <protection locked="0"/>
    </xf>
    <xf numFmtId="197" fontId="6" fillId="0" borderId="13" xfId="0" applyNumberFormat="1" applyFont="1" applyFill="1" applyBorder="1" applyAlignment="1" applyProtection="1">
      <alignment horizontal="right" vertical="center"/>
      <protection locked="0"/>
    </xf>
    <xf numFmtId="176" fontId="6" fillId="0" borderId="34" xfId="0" applyNumberFormat="1" applyFont="1" applyBorder="1" applyAlignment="1">
      <alignment horizontal="right" vertical="center"/>
    </xf>
    <xf numFmtId="176" fontId="6" fillId="0" borderId="35" xfId="0" applyNumberFormat="1" applyFont="1" applyBorder="1" applyAlignment="1">
      <alignment vertical="center"/>
    </xf>
    <xf numFmtId="176" fontId="6" fillId="0" borderId="25" xfId="0" applyNumberFormat="1" applyFont="1" applyFill="1" applyBorder="1" applyAlignment="1">
      <alignment horizontal="center" vertical="center"/>
    </xf>
    <xf numFmtId="198" fontId="6" fillId="0" borderId="21" xfId="0" applyNumberFormat="1" applyFont="1" applyFill="1" applyBorder="1" applyAlignment="1" applyProtection="1">
      <alignment horizontal="right" vertical="center"/>
      <protection locked="0"/>
    </xf>
    <xf numFmtId="0" fontId="5" fillId="0" borderId="33" xfId="0" applyFont="1" applyFill="1" applyBorder="1" applyAlignment="1" applyProtection="1">
      <alignment horizontal="center" vertical="center"/>
      <protection locked="0"/>
    </xf>
    <xf numFmtId="0" fontId="8" fillId="0" borderId="29" xfId="0" applyFont="1" applyFill="1" applyBorder="1" applyAlignment="1">
      <alignment vertical="center"/>
    </xf>
    <xf numFmtId="0" fontId="8" fillId="0" borderId="20" xfId="0" applyFont="1" applyFill="1" applyBorder="1" applyAlignment="1">
      <alignment horizontal="center" vertical="center"/>
    </xf>
    <xf numFmtId="0" fontId="8" fillId="0" borderId="22" xfId="0" applyFont="1" applyFill="1" applyBorder="1" applyAlignment="1">
      <alignment horizontal="center" vertical="center"/>
    </xf>
    <xf numFmtId="0" fontId="6" fillId="0" borderId="11" xfId="0" applyFont="1" applyFill="1" applyBorder="1" applyAlignment="1">
      <alignment vertical="center"/>
    </xf>
    <xf numFmtId="0" fontId="6" fillId="0" borderId="32" xfId="0" applyFont="1" applyFill="1" applyBorder="1" applyAlignment="1">
      <alignment vertical="center"/>
    </xf>
    <xf numFmtId="176" fontId="6" fillId="0" borderId="36" xfId="0" applyNumberFormat="1" applyFont="1" applyFill="1" applyBorder="1" applyAlignment="1">
      <alignment vertical="center"/>
    </xf>
    <xf numFmtId="0" fontId="5" fillId="0" borderId="24" xfId="0" applyFont="1" applyBorder="1" applyAlignment="1">
      <alignment vertical="center"/>
    </xf>
    <xf numFmtId="0" fontId="6" fillId="0" borderId="25" xfId="0" applyFont="1" applyBorder="1" applyAlignment="1">
      <alignment horizontal="center" vertical="center"/>
    </xf>
    <xf numFmtId="176" fontId="6" fillId="0" borderId="37" xfId="0" applyNumberFormat="1" applyFont="1" applyFill="1" applyBorder="1" applyAlignment="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176" fontId="5" fillId="0" borderId="38" xfId="0" applyNumberFormat="1" applyFont="1" applyBorder="1" applyAlignment="1">
      <alignment horizontal="center" vertical="center"/>
    </xf>
    <xf numFmtId="176" fontId="5" fillId="0" borderId="18" xfId="0" applyNumberFormat="1" applyFont="1" applyBorder="1" applyAlignment="1">
      <alignment horizontal="center" vertical="center"/>
    </xf>
    <xf numFmtId="176" fontId="5" fillId="0" borderId="19" xfId="0" applyNumberFormat="1" applyFont="1" applyBorder="1" applyAlignment="1">
      <alignment horizontal="center" vertical="center"/>
    </xf>
    <xf numFmtId="180" fontId="5" fillId="0" borderId="10" xfId="0" applyNumberFormat="1" applyFont="1" applyFill="1" applyBorder="1" applyAlignment="1">
      <alignment vertical="center"/>
    </xf>
    <xf numFmtId="180" fontId="5" fillId="0" borderId="20" xfId="0" applyNumberFormat="1" applyFont="1" applyFill="1" applyBorder="1" applyAlignment="1">
      <alignment vertical="center"/>
    </xf>
    <xf numFmtId="176" fontId="5" fillId="0" borderId="13" xfId="0" applyNumberFormat="1" applyFont="1" applyFill="1" applyBorder="1" applyAlignment="1">
      <alignment vertical="center"/>
    </xf>
    <xf numFmtId="180" fontId="5" fillId="0" borderId="13" xfId="0" applyNumberFormat="1" applyFont="1" applyFill="1" applyBorder="1" applyAlignment="1">
      <alignment vertical="center"/>
    </xf>
    <xf numFmtId="180" fontId="5" fillId="0" borderId="39" xfId="0" applyNumberFormat="1" applyFont="1" applyFill="1" applyBorder="1" applyAlignment="1">
      <alignment vertical="center"/>
    </xf>
    <xf numFmtId="176" fontId="5" fillId="0" borderId="25" xfId="0" applyNumberFormat="1" applyFont="1" applyFill="1" applyBorder="1" applyAlignment="1">
      <alignment horizontal="centerContinuous" vertical="center"/>
    </xf>
    <xf numFmtId="176" fontId="5" fillId="0" borderId="40" xfId="0" applyNumberFormat="1" applyFont="1" applyFill="1" applyBorder="1" applyAlignment="1">
      <alignment horizontal="centerContinuous" vertical="center"/>
    </xf>
    <xf numFmtId="176" fontId="5" fillId="0" borderId="26" xfId="0" applyNumberFormat="1" applyFont="1" applyFill="1" applyBorder="1" applyAlignment="1">
      <alignment horizontal="centerContinuous" vertical="center"/>
    </xf>
    <xf numFmtId="180" fontId="5" fillId="0" borderId="22" xfId="0" applyNumberFormat="1" applyFont="1" applyFill="1" applyBorder="1" applyAlignment="1">
      <alignment vertical="center"/>
    </xf>
    <xf numFmtId="180" fontId="5" fillId="0" borderId="23" xfId="0" applyNumberFormat="1" applyFont="1" applyFill="1" applyBorder="1" applyAlignment="1">
      <alignment vertical="center"/>
    </xf>
    <xf numFmtId="176" fontId="5" fillId="0" borderId="10" xfId="0" applyNumberFormat="1" applyFont="1" applyFill="1" applyBorder="1" applyAlignment="1" applyProtection="1">
      <alignment vertical="center"/>
      <protection/>
    </xf>
    <xf numFmtId="176" fontId="5" fillId="0" borderId="13" xfId="0" applyNumberFormat="1" applyFont="1" applyFill="1" applyBorder="1" applyAlignment="1" applyProtection="1">
      <alignment vertical="center"/>
      <protection/>
    </xf>
    <xf numFmtId="176" fontId="5" fillId="0" borderId="29" xfId="0" applyNumberFormat="1" applyFont="1" applyBorder="1" applyAlignment="1">
      <alignment vertical="center"/>
    </xf>
    <xf numFmtId="176" fontId="5" fillId="0" borderId="11" xfId="0" applyNumberFormat="1" applyFont="1" applyBorder="1" applyAlignment="1">
      <alignment horizontal="right" vertical="center"/>
    </xf>
    <xf numFmtId="176" fontId="5" fillId="0" borderId="10" xfId="0" applyNumberFormat="1" applyFont="1" applyBorder="1" applyAlignment="1">
      <alignment horizontal="center" vertical="center"/>
    </xf>
    <xf numFmtId="176" fontId="5" fillId="0" borderId="10" xfId="0" applyNumberFormat="1" applyFont="1" applyBorder="1" applyAlignment="1">
      <alignment horizontal="right" vertical="center"/>
    </xf>
    <xf numFmtId="176" fontId="6" fillId="0" borderId="41" xfId="0" applyNumberFormat="1" applyFont="1" applyBorder="1" applyAlignment="1">
      <alignment horizontal="center" vertical="center"/>
    </xf>
    <xf numFmtId="198" fontId="6" fillId="0" borderId="42" xfId="0" applyNumberFormat="1" applyFont="1" applyFill="1" applyBorder="1" applyAlignment="1" applyProtection="1">
      <alignment horizontal="right" vertical="center"/>
      <protection locked="0"/>
    </xf>
    <xf numFmtId="0" fontId="5" fillId="0" borderId="43" xfId="0" applyFont="1" applyFill="1" applyBorder="1" applyAlignment="1" applyProtection="1">
      <alignment horizontal="center" vertical="center"/>
      <protection locked="0"/>
    </xf>
    <xf numFmtId="176" fontId="6" fillId="0" borderId="44" xfId="0" applyNumberFormat="1" applyFont="1" applyBorder="1" applyAlignment="1">
      <alignment horizontal="center" vertical="center"/>
    </xf>
    <xf numFmtId="198" fontId="6" fillId="0" borderId="44" xfId="0" applyNumberFormat="1" applyFont="1" applyFill="1" applyBorder="1" applyAlignment="1" applyProtection="1">
      <alignment horizontal="right" vertical="center"/>
      <protection locked="0"/>
    </xf>
    <xf numFmtId="0" fontId="5" fillId="0" borderId="44" xfId="0" applyFont="1" applyFill="1" applyBorder="1" applyAlignment="1" applyProtection="1">
      <alignment horizontal="center" vertical="center"/>
      <protection locked="0"/>
    </xf>
    <xf numFmtId="0" fontId="8" fillId="0" borderId="13" xfId="0" applyFont="1" applyFill="1" applyBorder="1" applyAlignment="1">
      <alignment horizontal="center" vertical="center"/>
    </xf>
    <xf numFmtId="0" fontId="5" fillId="0" borderId="31" xfId="0" applyFont="1" applyFill="1" applyBorder="1" applyAlignment="1" applyProtection="1">
      <alignment horizontal="center" vertical="center"/>
      <protection locked="0"/>
    </xf>
    <xf numFmtId="0" fontId="20" fillId="0" borderId="0" xfId="0" applyFont="1" applyAlignment="1">
      <alignment/>
    </xf>
    <xf numFmtId="0" fontId="21" fillId="0" borderId="0" xfId="0" applyFont="1" applyAlignment="1">
      <alignment/>
    </xf>
    <xf numFmtId="0" fontId="23" fillId="0" borderId="0" xfId="0" applyFont="1" applyAlignment="1">
      <alignment horizontal="center"/>
    </xf>
    <xf numFmtId="0" fontId="24" fillId="0" borderId="0" xfId="0" applyFont="1" applyAlignment="1">
      <alignment/>
    </xf>
    <xf numFmtId="0" fontId="25" fillId="0" borderId="0" xfId="0" applyFont="1" applyAlignment="1">
      <alignment horizontal="center" vertical="center" wrapText="1"/>
    </xf>
    <xf numFmtId="0" fontId="18" fillId="0" borderId="0" xfId="0" applyFont="1" applyAlignment="1">
      <alignment horizontal="center" vertical="center" wrapText="1"/>
    </xf>
    <xf numFmtId="0" fontId="26" fillId="0" borderId="0" xfId="0" applyFont="1" applyAlignment="1">
      <alignment horizontal="center" vertical="top"/>
    </xf>
    <xf numFmtId="0" fontId="8" fillId="0" borderId="0" xfId="0" applyFont="1" applyAlignment="1">
      <alignment vertical="top" wrapText="1"/>
    </xf>
    <xf numFmtId="0" fontId="26" fillId="0" borderId="0" xfId="0" applyFont="1" applyAlignment="1">
      <alignment vertical="center"/>
    </xf>
    <xf numFmtId="0" fontId="5" fillId="0" borderId="0" xfId="0" applyFont="1" applyAlignment="1">
      <alignment vertical="top" wrapText="1"/>
    </xf>
    <xf numFmtId="0" fontId="28" fillId="0" borderId="0" xfId="0" applyFont="1" applyBorder="1" applyAlignment="1">
      <alignment horizontal="center"/>
    </xf>
    <xf numFmtId="0" fontId="5" fillId="0" borderId="0" xfId="0" applyFont="1" applyBorder="1" applyAlignment="1">
      <alignment/>
    </xf>
    <xf numFmtId="0" fontId="5" fillId="0" borderId="0" xfId="0" applyFont="1" applyBorder="1" applyAlignment="1">
      <alignment horizontal="right"/>
    </xf>
    <xf numFmtId="0" fontId="29" fillId="0" borderId="0" xfId="0" applyFont="1" applyBorder="1" applyAlignment="1">
      <alignment vertical="center"/>
    </xf>
    <xf numFmtId="0" fontId="6" fillId="0" borderId="0" xfId="0" applyFont="1" applyBorder="1" applyAlignment="1">
      <alignment horizontal="right"/>
    </xf>
    <xf numFmtId="0" fontId="6" fillId="0" borderId="0" xfId="0" applyFont="1" applyBorder="1" applyAlignment="1">
      <alignment/>
    </xf>
    <xf numFmtId="0" fontId="6" fillId="0" borderId="0" xfId="0" applyNumberFormat="1" applyFont="1" applyBorder="1" applyAlignment="1">
      <alignment horizontal="left" vertical="center"/>
    </xf>
    <xf numFmtId="0" fontId="6" fillId="0" borderId="0" xfId="0" applyNumberFormat="1" applyFont="1" applyBorder="1" applyAlignment="1">
      <alignment horizontal="right" vertical="center"/>
    </xf>
    <xf numFmtId="176" fontId="6" fillId="0" borderId="0" xfId="0" applyNumberFormat="1" applyFont="1" applyFill="1" applyBorder="1" applyAlignment="1" applyProtection="1">
      <alignment vertical="center" wrapText="1"/>
      <protection/>
    </xf>
    <xf numFmtId="0" fontId="29" fillId="0" borderId="0" xfId="0" applyNumberFormat="1" applyFont="1" applyBorder="1" applyAlignment="1">
      <alignment horizontal="left" vertical="center"/>
    </xf>
    <xf numFmtId="49" fontId="6" fillId="0" borderId="0" xfId="0" applyNumberFormat="1" applyFont="1" applyBorder="1" applyAlignment="1">
      <alignment horizontal="right" vertical="center"/>
    </xf>
    <xf numFmtId="0" fontId="6" fillId="0" borderId="0" xfId="0" applyFont="1" applyFill="1" applyBorder="1" applyAlignment="1">
      <alignment vertical="center" wrapText="1"/>
    </xf>
    <xf numFmtId="0" fontId="6" fillId="0" borderId="0" xfId="0" applyFont="1" applyFill="1" applyBorder="1" applyAlignment="1">
      <alignment/>
    </xf>
    <xf numFmtId="176" fontId="6" fillId="0" borderId="0" xfId="0" applyNumberFormat="1" applyFont="1" applyFill="1" applyBorder="1" applyAlignment="1">
      <alignment vertical="center" wrapText="1"/>
    </xf>
    <xf numFmtId="176" fontId="6" fillId="0" borderId="0" xfId="0" applyNumberFormat="1" applyFont="1" applyBorder="1" applyAlignment="1">
      <alignment vertical="center" wrapText="1"/>
    </xf>
    <xf numFmtId="0" fontId="6" fillId="0" borderId="0" xfId="0" applyFont="1" applyBorder="1" applyAlignment="1">
      <alignment vertical="center" wrapText="1"/>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Font="1" applyBorder="1" applyAlignment="1">
      <alignment horizontal="right" vertical="center"/>
    </xf>
    <xf numFmtId="0" fontId="6" fillId="0" borderId="0" xfId="0" applyNumberFormat="1" applyFont="1" applyBorder="1" applyAlignment="1" applyProtection="1">
      <alignment horizontal="left" vertical="center"/>
      <protection/>
    </xf>
    <xf numFmtId="0" fontId="6" fillId="0" borderId="0" xfId="0" applyNumberFormat="1" applyFont="1" applyBorder="1" applyAlignment="1" applyProtection="1">
      <alignment horizontal="right" vertical="center"/>
      <protection/>
    </xf>
    <xf numFmtId="176" fontId="6" fillId="0" borderId="0" xfId="0" applyNumberFormat="1" applyFont="1" applyBorder="1" applyAlignment="1" applyProtection="1">
      <alignment vertical="center" wrapText="1"/>
      <protection/>
    </xf>
    <xf numFmtId="0" fontId="6" fillId="0" borderId="0" xfId="0" applyFont="1" applyFill="1" applyBorder="1" applyAlignment="1" applyProtection="1">
      <alignment vertical="center"/>
      <protection/>
    </xf>
    <xf numFmtId="0" fontId="6" fillId="0" borderId="0" xfId="61" applyNumberFormat="1" applyFont="1" applyBorder="1" applyAlignment="1">
      <alignment horizontal="left" vertical="center"/>
      <protection/>
    </xf>
    <xf numFmtId="0" fontId="6" fillId="0" borderId="0" xfId="61" applyNumberFormat="1" applyFont="1" applyBorder="1" applyAlignment="1">
      <alignment horizontal="right" vertical="center"/>
      <protection/>
    </xf>
    <xf numFmtId="0" fontId="6" fillId="0" borderId="0" xfId="61" applyFont="1" applyBorder="1" applyAlignment="1">
      <alignment vertical="center" wrapText="1"/>
      <protection/>
    </xf>
    <xf numFmtId="0" fontId="6" fillId="0" borderId="0" xfId="63" applyNumberFormat="1" applyFont="1" applyBorder="1" applyAlignment="1">
      <alignment horizontal="left" vertical="center"/>
      <protection/>
    </xf>
    <xf numFmtId="0" fontId="6" fillId="0" borderId="0" xfId="63" applyNumberFormat="1" applyFont="1" applyBorder="1" applyAlignment="1">
      <alignment horizontal="right" vertical="center"/>
      <protection/>
    </xf>
    <xf numFmtId="176" fontId="6" fillId="0" borderId="0" xfId="63" applyNumberFormat="1" applyFont="1" applyBorder="1" applyAlignment="1">
      <alignment vertical="center" wrapText="1"/>
      <protection/>
    </xf>
    <xf numFmtId="0" fontId="6" fillId="0" borderId="0" xfId="63" applyNumberFormat="1" applyFont="1" applyBorder="1" applyAlignment="1" applyProtection="1">
      <alignment horizontal="left" vertical="center"/>
      <protection/>
    </xf>
    <xf numFmtId="0" fontId="6" fillId="0" borderId="0" xfId="63" applyNumberFormat="1" applyFont="1" applyBorder="1" applyAlignment="1" applyProtection="1">
      <alignment horizontal="right" vertical="center"/>
      <protection/>
    </xf>
    <xf numFmtId="176" fontId="6" fillId="0" borderId="0" xfId="63" applyNumberFormat="1" applyFont="1" applyBorder="1" applyAlignment="1" applyProtection="1">
      <alignment vertical="center" wrapText="1"/>
      <protection/>
    </xf>
    <xf numFmtId="176" fontId="6" fillId="0" borderId="0" xfId="63" applyNumberFormat="1" applyFont="1" applyFill="1" applyBorder="1" applyAlignment="1">
      <alignment vertical="center" wrapText="1"/>
      <protection/>
    </xf>
    <xf numFmtId="0" fontId="29" fillId="0" borderId="0" xfId="0" applyNumberFormat="1" applyFont="1" applyFill="1" applyBorder="1" applyAlignment="1">
      <alignment horizontal="left" vertical="center"/>
    </xf>
    <xf numFmtId="0" fontId="6" fillId="0" borderId="0" xfId="0" applyFont="1" applyFill="1" applyBorder="1" applyAlignment="1" applyProtection="1">
      <alignment vertical="center" wrapText="1"/>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0" xfId="0" applyFont="1" applyBorder="1" applyAlignment="1" applyProtection="1">
      <alignment vertical="center" wrapText="1"/>
      <protection/>
    </xf>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0" fontId="5" fillId="0" borderId="0" xfId="0" applyFont="1" applyBorder="1" applyAlignment="1">
      <alignment vertical="center" wrapText="1"/>
    </xf>
    <xf numFmtId="0" fontId="5" fillId="0" borderId="45"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46" xfId="0" applyFont="1" applyFill="1" applyBorder="1" applyAlignment="1">
      <alignment horizontal="center" vertical="center"/>
    </xf>
    <xf numFmtId="176" fontId="6" fillId="0" borderId="47" xfId="0" applyNumberFormat="1" applyFont="1" applyBorder="1" applyAlignment="1">
      <alignment horizontal="center" vertical="center"/>
    </xf>
    <xf numFmtId="0" fontId="7" fillId="0" borderId="10" xfId="0" applyFont="1" applyFill="1" applyBorder="1" applyAlignment="1">
      <alignment horizontal="center" vertical="center"/>
    </xf>
    <xf numFmtId="0" fontId="6" fillId="0" borderId="0" xfId="61" applyNumberFormat="1" applyFont="1" applyFill="1" applyBorder="1" applyAlignment="1">
      <alignment horizontal="left" vertical="center"/>
      <protection/>
    </xf>
    <xf numFmtId="0" fontId="6" fillId="0" borderId="0" xfId="61" applyNumberFormat="1" applyFont="1" applyFill="1" applyBorder="1" applyAlignment="1">
      <alignment horizontal="right" vertical="center"/>
      <protection/>
    </xf>
    <xf numFmtId="0" fontId="6" fillId="0" borderId="0" xfId="61" applyFont="1" applyFill="1" applyBorder="1" applyAlignment="1">
      <alignment vertical="center" wrapText="1"/>
      <protection/>
    </xf>
    <xf numFmtId="0" fontId="6" fillId="0" borderId="0" xfId="71" applyFont="1" applyFill="1" applyBorder="1" applyAlignment="1">
      <alignment vertical="center" wrapText="1"/>
      <protection/>
    </xf>
    <xf numFmtId="0" fontId="18" fillId="0" borderId="0" xfId="70" applyFont="1" applyBorder="1" applyAlignment="1">
      <alignment/>
      <protection/>
    </xf>
    <xf numFmtId="0" fontId="4" fillId="0" borderId="0" xfId="70" applyFont="1">
      <alignment/>
      <protection/>
    </xf>
    <xf numFmtId="176" fontId="7" fillId="0" borderId="48" xfId="0" applyNumberFormat="1" applyFont="1" applyFill="1" applyBorder="1" applyAlignment="1" applyProtection="1">
      <alignment horizontal="center" vertical="center"/>
      <protection/>
    </xf>
    <xf numFmtId="176" fontId="6" fillId="0" borderId="49" xfId="0" applyNumberFormat="1" applyFont="1" applyFill="1" applyBorder="1" applyAlignment="1">
      <alignment vertical="center"/>
    </xf>
    <xf numFmtId="0" fontId="5" fillId="0" borderId="25" xfId="0" applyFont="1" applyFill="1" applyBorder="1" applyAlignment="1">
      <alignment horizontal="center" vertical="center"/>
    </xf>
    <xf numFmtId="0" fontId="5" fillId="0" borderId="25" xfId="0" applyFont="1" applyBorder="1" applyAlignment="1">
      <alignment vertical="center"/>
    </xf>
    <xf numFmtId="176" fontId="5" fillId="0" borderId="0" xfId="0" applyNumberFormat="1" applyFont="1" applyFill="1" applyBorder="1" applyAlignment="1" applyProtection="1">
      <alignment horizontal="left" vertical="center" wrapText="1"/>
      <protection/>
    </xf>
    <xf numFmtId="0" fontId="5" fillId="0" borderId="10" xfId="0" applyFont="1" applyBorder="1" applyAlignment="1">
      <alignment horizontal="center" vertical="center"/>
    </xf>
    <xf numFmtId="176" fontId="5" fillId="0" borderId="26" xfId="0" applyNumberFormat="1" applyFont="1" applyFill="1" applyBorder="1" applyAlignment="1" applyProtection="1">
      <alignment horizontal="center" vertical="center"/>
      <protection/>
    </xf>
    <xf numFmtId="0" fontId="8" fillId="0" borderId="0" xfId="61" applyFont="1" applyAlignment="1">
      <alignment vertical="center"/>
      <protection/>
    </xf>
    <xf numFmtId="0" fontId="18" fillId="0" borderId="0" xfId="61" applyFont="1" applyAlignment="1">
      <alignment vertical="center"/>
      <protection/>
    </xf>
    <xf numFmtId="0" fontId="6" fillId="0" borderId="0" xfId="0" applyFont="1" applyAlignment="1">
      <alignment horizontal="right" vertical="center"/>
    </xf>
    <xf numFmtId="0" fontId="7" fillId="0" borderId="24" xfId="0" applyFont="1" applyBorder="1" applyAlignment="1">
      <alignment vertical="center"/>
    </xf>
    <xf numFmtId="0" fontId="7" fillId="0" borderId="50" xfId="0" applyFont="1" applyBorder="1" applyAlignment="1">
      <alignment vertical="center"/>
    </xf>
    <xf numFmtId="0" fontId="7" fillId="0" borderId="47" xfId="0" applyFont="1" applyBorder="1" applyAlignment="1">
      <alignment vertical="center"/>
    </xf>
    <xf numFmtId="0" fontId="7" fillId="0" borderId="51" xfId="0" applyFont="1" applyBorder="1" applyAlignment="1">
      <alignment vertical="center" wrapText="1"/>
    </xf>
    <xf numFmtId="0" fontId="7" fillId="0" borderId="52"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7" fillId="0" borderId="51" xfId="0" applyFont="1" applyBorder="1" applyAlignment="1">
      <alignment vertical="center"/>
    </xf>
    <xf numFmtId="0" fontId="7" fillId="0" borderId="10" xfId="0" applyFont="1" applyBorder="1" applyAlignment="1">
      <alignment horizontal="center" vertical="center"/>
    </xf>
    <xf numFmtId="0" fontId="7" fillId="0" borderId="49" xfId="0" applyFont="1" applyBorder="1" applyAlignment="1">
      <alignment vertical="center"/>
    </xf>
    <xf numFmtId="0" fontId="7" fillId="0" borderId="0" xfId="0" applyFont="1" applyBorder="1" applyAlignment="1">
      <alignment vertical="center"/>
    </xf>
    <xf numFmtId="0" fontId="7" fillId="0" borderId="37" xfId="0" applyFont="1" applyBorder="1" applyAlignment="1">
      <alignment vertical="center"/>
    </xf>
    <xf numFmtId="0" fontId="7" fillId="0" borderId="13" xfId="0" applyFont="1" applyBorder="1" applyAlignment="1">
      <alignment vertical="center"/>
    </xf>
    <xf numFmtId="0" fontId="7" fillId="0" borderId="55" xfId="0" applyFont="1" applyBorder="1" applyAlignment="1">
      <alignment vertical="center"/>
    </xf>
    <xf numFmtId="0" fontId="7" fillId="0" borderId="56" xfId="0" applyFont="1" applyBorder="1" applyAlignment="1">
      <alignment vertical="center"/>
    </xf>
    <xf numFmtId="0" fontId="7" fillId="0" borderId="57" xfId="0" applyFont="1" applyBorder="1" applyAlignment="1">
      <alignment vertical="center"/>
    </xf>
    <xf numFmtId="0" fontId="7" fillId="0" borderId="12" xfId="0" applyFont="1" applyBorder="1" applyAlignment="1">
      <alignment vertical="center"/>
    </xf>
    <xf numFmtId="0" fontId="7" fillId="0" borderId="58" xfId="0" applyFont="1" applyBorder="1" applyAlignment="1">
      <alignment vertical="center"/>
    </xf>
    <xf numFmtId="0" fontId="7" fillId="0" borderId="30" xfId="0" applyFont="1" applyBorder="1" applyAlignment="1">
      <alignment vertical="center"/>
    </xf>
    <xf numFmtId="0" fontId="7" fillId="0" borderId="59" xfId="0" applyFont="1" applyBorder="1" applyAlignment="1">
      <alignment vertical="center"/>
    </xf>
    <xf numFmtId="0" fontId="7" fillId="0" borderId="60" xfId="0" applyFont="1" applyBorder="1" applyAlignment="1">
      <alignment vertical="center"/>
    </xf>
    <xf numFmtId="0" fontId="7" fillId="0" borderId="36" xfId="0" applyFont="1" applyBorder="1" applyAlignment="1">
      <alignment vertical="center"/>
    </xf>
    <xf numFmtId="0" fontId="7" fillId="0" borderId="11" xfId="0" applyFont="1" applyBorder="1" applyAlignment="1">
      <alignment vertical="center"/>
    </xf>
    <xf numFmtId="0" fontId="7" fillId="0" borderId="48" xfId="0" applyFont="1" applyBorder="1" applyAlignment="1">
      <alignment vertical="center"/>
    </xf>
    <xf numFmtId="0" fontId="7" fillId="0" borderId="61" xfId="0" applyFont="1" applyBorder="1" applyAlignment="1">
      <alignment vertical="center"/>
    </xf>
    <xf numFmtId="0" fontId="7" fillId="0" borderId="62" xfId="0" applyFont="1" applyBorder="1" applyAlignment="1">
      <alignment vertical="center"/>
    </xf>
    <xf numFmtId="0" fontId="7" fillId="0" borderId="25" xfId="0" applyFont="1" applyBorder="1" applyAlignment="1">
      <alignment horizontal="center" vertical="center" wrapText="1"/>
    </xf>
    <xf numFmtId="0" fontId="7" fillId="0" borderId="10" xfId="0" applyFont="1" applyBorder="1" applyAlignment="1">
      <alignment horizontal="center" vertical="center" wrapText="1"/>
    </xf>
    <xf numFmtId="0" fontId="16" fillId="0" borderId="14" xfId="0" applyFont="1" applyBorder="1" applyAlignment="1">
      <alignment horizontal="center" vertical="center" wrapText="1"/>
    </xf>
    <xf numFmtId="0" fontId="5" fillId="0" borderId="63" xfId="0" applyFont="1" applyBorder="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vertical="center" wrapText="1"/>
    </xf>
    <xf numFmtId="0" fontId="7" fillId="0" borderId="10" xfId="0" applyFont="1" applyBorder="1" applyAlignment="1">
      <alignment vertical="center"/>
    </xf>
    <xf numFmtId="0" fontId="7" fillId="0" borderId="14" xfId="0" applyFont="1" applyBorder="1" applyAlignment="1">
      <alignment vertical="center"/>
    </xf>
    <xf numFmtId="0" fontId="7" fillId="0" borderId="63" xfId="0" applyFont="1" applyBorder="1" applyAlignment="1">
      <alignment vertical="center"/>
    </xf>
    <xf numFmtId="0" fontId="7" fillId="0" borderId="20" xfId="0" applyFont="1" applyBorder="1" applyAlignment="1">
      <alignment vertical="center"/>
    </xf>
    <xf numFmtId="0" fontId="7" fillId="0" borderId="25" xfId="0" applyFont="1" applyBorder="1" applyAlignment="1">
      <alignment vertical="center"/>
    </xf>
    <xf numFmtId="0" fontId="7" fillId="0" borderId="14" xfId="0" applyFont="1" applyBorder="1" applyAlignment="1">
      <alignment vertical="center" wrapText="1"/>
    </xf>
    <xf numFmtId="0" fontId="7" fillId="0" borderId="20" xfId="0" applyFont="1" applyBorder="1" applyAlignment="1">
      <alignment vertical="center" wrapText="1"/>
    </xf>
    <xf numFmtId="0" fontId="7" fillId="0" borderId="10" xfId="0" applyFont="1" applyBorder="1" applyAlignment="1">
      <alignment vertical="center" wrapText="1"/>
    </xf>
    <xf numFmtId="0" fontId="7" fillId="0" borderId="64" xfId="0" applyFont="1" applyBorder="1" applyAlignment="1">
      <alignment vertical="center"/>
    </xf>
    <xf numFmtId="0" fontId="7" fillId="0" borderId="45" xfId="0" applyFont="1" applyBorder="1" applyAlignment="1">
      <alignment vertical="center"/>
    </xf>
    <xf numFmtId="0" fontId="7" fillId="0" borderId="27" xfId="0" applyFont="1" applyBorder="1" applyAlignment="1">
      <alignment vertical="center"/>
    </xf>
    <xf numFmtId="0" fontId="7" fillId="0" borderId="65" xfId="0" applyFont="1" applyBorder="1" applyAlignment="1">
      <alignment vertical="center"/>
    </xf>
    <xf numFmtId="0" fontId="7" fillId="0" borderId="66" xfId="0" applyFont="1" applyBorder="1" applyAlignment="1">
      <alignment vertical="center"/>
    </xf>
    <xf numFmtId="0" fontId="5" fillId="0" borderId="0" xfId="0" applyFont="1" applyBorder="1" applyAlignment="1">
      <alignment horizontal="center" vertical="center"/>
    </xf>
    <xf numFmtId="0" fontId="5" fillId="0" borderId="38" xfId="0" applyFont="1" applyBorder="1" applyAlignment="1">
      <alignment horizontal="left" vertical="center"/>
    </xf>
    <xf numFmtId="0" fontId="5" fillId="0" borderId="54" xfId="0" applyFont="1" applyBorder="1" applyAlignment="1">
      <alignment horizontal="center" vertical="center"/>
    </xf>
    <xf numFmtId="0" fontId="5" fillId="0" borderId="18" xfId="0" applyFont="1" applyBorder="1" applyAlignment="1">
      <alignment horizontal="left" vertical="center"/>
    </xf>
    <xf numFmtId="0" fontId="5" fillId="0" borderId="51" xfId="0" applyFont="1" applyBorder="1" applyAlignment="1">
      <alignment horizontal="center" vertical="center"/>
    </xf>
    <xf numFmtId="0" fontId="6" fillId="0" borderId="0" xfId="0" applyFont="1" applyAlignment="1">
      <alignment horizontal="center" vertical="center"/>
    </xf>
    <xf numFmtId="0" fontId="5" fillId="0" borderId="24" xfId="0" applyFont="1" applyBorder="1" applyAlignment="1">
      <alignment horizontal="center" vertical="center"/>
    </xf>
    <xf numFmtId="0" fontId="5" fillId="0" borderId="53" xfId="0" applyFont="1" applyBorder="1" applyAlignment="1">
      <alignment horizontal="centerContinuous" vertical="center"/>
    </xf>
    <xf numFmtId="0" fontId="5" fillId="0" borderId="62" xfId="0" applyFont="1" applyBorder="1" applyAlignment="1">
      <alignment horizontal="centerContinuous" vertical="center"/>
    </xf>
    <xf numFmtId="0" fontId="5" fillId="0" borderId="26" xfId="0" applyFont="1" applyBorder="1" applyAlignment="1">
      <alignment vertical="center"/>
    </xf>
    <xf numFmtId="0" fontId="5" fillId="0" borderId="65" xfId="0" applyFont="1" applyBorder="1" applyAlignment="1">
      <alignment vertical="center"/>
    </xf>
    <xf numFmtId="0" fontId="5" fillId="0" borderId="66" xfId="0" applyFont="1" applyBorder="1" applyAlignment="1">
      <alignment vertical="center"/>
    </xf>
    <xf numFmtId="0" fontId="8" fillId="0" borderId="0" xfId="61" applyFont="1" applyFill="1" applyAlignment="1">
      <alignment vertical="center"/>
      <protection/>
    </xf>
    <xf numFmtId="0" fontId="6" fillId="0" borderId="0" xfId="0" applyFont="1" applyFill="1" applyAlignment="1">
      <alignment horizontal="right" vertical="center"/>
    </xf>
    <xf numFmtId="0" fontId="8" fillId="0" borderId="49" xfId="61" applyFont="1" applyFill="1" applyBorder="1" applyAlignment="1">
      <alignment vertical="center"/>
      <protection/>
    </xf>
    <xf numFmtId="0" fontId="5" fillId="0" borderId="10" xfId="61" applyFont="1" applyFill="1" applyBorder="1" applyAlignment="1">
      <alignment horizontal="center" vertical="center"/>
      <protection/>
    </xf>
    <xf numFmtId="0" fontId="5" fillId="0" borderId="20" xfId="61" applyFont="1" applyFill="1" applyBorder="1" applyAlignment="1">
      <alignment horizontal="center" vertical="center"/>
      <protection/>
    </xf>
    <xf numFmtId="0" fontId="5" fillId="0" borderId="25" xfId="61" applyFont="1" applyFill="1" applyBorder="1" applyAlignment="1">
      <alignment vertical="center"/>
      <protection/>
    </xf>
    <xf numFmtId="0" fontId="5" fillId="0" borderId="10" xfId="61" applyFont="1" applyFill="1" applyBorder="1" applyAlignment="1">
      <alignment vertical="center"/>
      <protection/>
    </xf>
    <xf numFmtId="0" fontId="5" fillId="0" borderId="20" xfId="61" applyFont="1" applyFill="1" applyBorder="1" applyAlignment="1">
      <alignment vertical="center"/>
      <protection/>
    </xf>
    <xf numFmtId="0" fontId="5" fillId="0" borderId="26" xfId="61" applyFont="1" applyFill="1" applyBorder="1" applyAlignment="1">
      <alignment horizontal="center" vertical="center"/>
      <protection/>
    </xf>
    <xf numFmtId="0" fontId="5" fillId="0" borderId="22" xfId="61" applyFont="1" applyFill="1" applyBorder="1" applyAlignment="1">
      <alignment vertical="center"/>
      <protection/>
    </xf>
    <xf numFmtId="0" fontId="5" fillId="0" borderId="23" xfId="61" applyFont="1" applyFill="1" applyBorder="1" applyAlignment="1">
      <alignment vertical="center"/>
      <protection/>
    </xf>
    <xf numFmtId="0" fontId="5" fillId="0" borderId="0" xfId="61" applyFont="1" applyFill="1" applyAlignment="1">
      <alignment vertical="center"/>
      <protection/>
    </xf>
    <xf numFmtId="0" fontId="5" fillId="0" borderId="0" xfId="61" applyFont="1" applyAlignment="1">
      <alignment vertical="center"/>
      <protection/>
    </xf>
    <xf numFmtId="0" fontId="8" fillId="0" borderId="0" xfId="61" applyFont="1">
      <alignment/>
      <protection/>
    </xf>
    <xf numFmtId="0" fontId="5" fillId="0" borderId="0" xfId="61" applyFont="1">
      <alignment/>
      <protection/>
    </xf>
    <xf numFmtId="0" fontId="5" fillId="0" borderId="0" xfId="61" applyFont="1" applyFill="1">
      <alignment/>
      <protection/>
    </xf>
    <xf numFmtId="176" fontId="5" fillId="0" borderId="50" xfId="63" applyNumberFormat="1" applyFont="1" applyFill="1" applyBorder="1" applyAlignment="1">
      <alignment horizontal="center" vertical="center"/>
      <protection/>
    </xf>
    <xf numFmtId="0" fontId="5" fillId="0" borderId="54" xfId="61" applyFont="1" applyFill="1" applyBorder="1" applyAlignment="1">
      <alignment horizontal="center" vertical="center"/>
      <protection/>
    </xf>
    <xf numFmtId="176" fontId="5" fillId="0" borderId="47" xfId="63" applyNumberFormat="1" applyFont="1" applyFill="1" applyBorder="1" applyAlignment="1">
      <alignment horizontal="center" vertical="center"/>
      <protection/>
    </xf>
    <xf numFmtId="176" fontId="5" fillId="0" borderId="51" xfId="63" applyNumberFormat="1" applyFont="1" applyFill="1" applyBorder="1" applyAlignment="1">
      <alignment horizontal="center" vertical="center"/>
      <protection/>
    </xf>
    <xf numFmtId="0" fontId="8" fillId="0" borderId="0" xfId="61" applyFont="1" applyFill="1">
      <alignment/>
      <protection/>
    </xf>
    <xf numFmtId="0" fontId="8" fillId="0" borderId="49" xfId="61" applyFont="1" applyFill="1" applyBorder="1">
      <alignment/>
      <protection/>
    </xf>
    <xf numFmtId="0" fontId="5" fillId="0" borderId="63" xfId="61" applyFont="1" applyFill="1" applyBorder="1" applyAlignment="1">
      <alignment horizontal="center" vertical="center"/>
      <protection/>
    </xf>
    <xf numFmtId="0" fontId="5" fillId="0" borderId="46" xfId="61" applyFont="1" applyFill="1" applyBorder="1" applyAlignment="1">
      <alignment horizontal="center" vertical="center"/>
      <protection/>
    </xf>
    <xf numFmtId="0" fontId="5" fillId="0" borderId="45" xfId="61" applyFont="1" applyFill="1" applyBorder="1" applyAlignment="1">
      <alignment horizontal="center" vertical="center"/>
      <protection/>
    </xf>
    <xf numFmtId="176" fontId="6" fillId="0" borderId="0" xfId="63" applyNumberFormat="1" applyFont="1" applyAlignment="1">
      <alignment vertical="center"/>
      <protection/>
    </xf>
    <xf numFmtId="0" fontId="5" fillId="0" borderId="0" xfId="63" applyFont="1" applyAlignment="1">
      <alignment vertical="center"/>
      <protection/>
    </xf>
    <xf numFmtId="176" fontId="6" fillId="0" borderId="0" xfId="63" applyNumberFormat="1" applyFont="1" applyAlignment="1">
      <alignment horizontal="right" vertical="center"/>
      <protection/>
    </xf>
    <xf numFmtId="176" fontId="5" fillId="0" borderId="24" xfId="63" applyNumberFormat="1" applyFont="1" applyBorder="1" applyAlignment="1">
      <alignment horizontal="center" vertical="center"/>
      <protection/>
    </xf>
    <xf numFmtId="176" fontId="5" fillId="0" borderId="18" xfId="63" applyNumberFormat="1" applyFont="1" applyFill="1" applyBorder="1" applyAlignment="1">
      <alignment horizontal="center" vertical="center"/>
      <protection/>
    </xf>
    <xf numFmtId="176" fontId="5" fillId="0" borderId="18" xfId="63" applyNumberFormat="1" applyFont="1" applyFill="1" applyBorder="1" applyAlignment="1">
      <alignment horizontal="center" vertical="center" wrapText="1"/>
      <protection/>
    </xf>
    <xf numFmtId="176" fontId="7" fillId="0" borderId="18" xfId="63" applyNumberFormat="1" applyFont="1" applyBorder="1" applyAlignment="1">
      <alignment horizontal="center" vertical="center" wrapText="1"/>
      <protection/>
    </xf>
    <xf numFmtId="176" fontId="5" fillId="0" borderId="19" xfId="63" applyNumberFormat="1" applyFont="1" applyBorder="1" applyAlignment="1">
      <alignment horizontal="center" vertical="center"/>
      <protection/>
    </xf>
    <xf numFmtId="183" fontId="6" fillId="0" borderId="10" xfId="63" applyNumberFormat="1" applyFont="1" applyFill="1" applyBorder="1" applyAlignment="1" applyProtection="1">
      <alignment vertical="center"/>
      <protection locked="0"/>
    </xf>
    <xf numFmtId="176" fontId="6" fillId="0" borderId="20" xfId="63" applyNumberFormat="1" applyFont="1" applyFill="1" applyBorder="1" applyAlignment="1" applyProtection="1">
      <alignment vertical="center"/>
      <protection locked="0"/>
    </xf>
    <xf numFmtId="176" fontId="6" fillId="0" borderId="26" xfId="63" applyNumberFormat="1" applyFont="1" applyFill="1" applyBorder="1" applyAlignment="1">
      <alignment horizontal="center" vertical="center"/>
      <protection/>
    </xf>
    <xf numFmtId="183" fontId="6" fillId="0" borderId="22" xfId="63" applyNumberFormat="1" applyFont="1" applyFill="1" applyBorder="1" applyAlignment="1">
      <alignment vertical="center"/>
      <protection/>
    </xf>
    <xf numFmtId="176" fontId="6" fillId="0" borderId="23" xfId="63" applyNumberFormat="1" applyFont="1" applyFill="1" applyBorder="1" applyAlignment="1" applyProtection="1">
      <alignment vertical="center"/>
      <protection locked="0"/>
    </xf>
    <xf numFmtId="0" fontId="5" fillId="0" borderId="0" xfId="63" applyFont="1" applyFill="1" applyBorder="1" applyAlignment="1" applyProtection="1">
      <alignment vertical="center"/>
      <protection locked="0"/>
    </xf>
    <xf numFmtId="176" fontId="5" fillId="0" borderId="0" xfId="63" applyNumberFormat="1" applyFont="1" applyFill="1" applyAlignment="1">
      <alignment vertical="center"/>
      <protection/>
    </xf>
    <xf numFmtId="176" fontId="5" fillId="0" borderId="0" xfId="63" applyNumberFormat="1" applyFont="1" applyAlignment="1">
      <alignment vertical="center"/>
      <protection/>
    </xf>
    <xf numFmtId="176" fontId="5" fillId="0" borderId="0" xfId="63" applyNumberFormat="1" applyFont="1" applyFill="1" applyAlignment="1">
      <alignment horizontal="left" vertical="center" wrapText="1"/>
      <protection/>
    </xf>
    <xf numFmtId="176" fontId="6" fillId="0" borderId="0" xfId="63" applyNumberFormat="1" applyFont="1" applyAlignment="1" applyProtection="1">
      <alignment vertical="center"/>
      <protection/>
    </xf>
    <xf numFmtId="176" fontId="5" fillId="0" borderId="18" xfId="63" applyNumberFormat="1" applyFont="1" applyBorder="1" applyAlignment="1" applyProtection="1">
      <alignment horizontal="centerContinuous" vertical="center"/>
      <protection/>
    </xf>
    <xf numFmtId="176" fontId="5" fillId="0" borderId="10" xfId="63" applyNumberFormat="1" applyFont="1" applyBorder="1" applyAlignment="1" applyProtection="1">
      <alignment horizontal="center" vertical="center"/>
      <protection/>
    </xf>
    <xf numFmtId="176" fontId="5" fillId="0" borderId="40" xfId="63" applyNumberFormat="1" applyFont="1" applyBorder="1" applyAlignment="1" applyProtection="1">
      <alignment vertical="center"/>
      <protection/>
    </xf>
    <xf numFmtId="176" fontId="5" fillId="0" borderId="10" xfId="63" applyNumberFormat="1" applyFont="1" applyFill="1" applyBorder="1" applyAlignment="1" applyProtection="1">
      <alignment vertical="center"/>
      <protection locked="0"/>
    </xf>
    <xf numFmtId="176" fontId="5" fillId="0" borderId="39" xfId="63" applyNumberFormat="1" applyFont="1" applyFill="1" applyBorder="1" applyAlignment="1" applyProtection="1">
      <alignment vertical="center"/>
      <protection locked="0"/>
    </xf>
    <xf numFmtId="0" fontId="5" fillId="0" borderId="15" xfId="63" applyFont="1" applyBorder="1" applyAlignment="1" applyProtection="1">
      <alignment vertical="center"/>
      <protection/>
    </xf>
    <xf numFmtId="176" fontId="5" fillId="0" borderId="31" xfId="63" applyNumberFormat="1" applyFont="1" applyFill="1" applyBorder="1" applyAlignment="1" applyProtection="1">
      <alignment vertical="center"/>
      <protection locked="0"/>
    </xf>
    <xf numFmtId="0" fontId="5" fillId="0" borderId="35" xfId="63" applyFont="1" applyBorder="1" applyAlignment="1" applyProtection="1">
      <alignment vertical="center"/>
      <protection/>
    </xf>
    <xf numFmtId="176" fontId="5" fillId="0" borderId="10" xfId="63" applyNumberFormat="1" applyFont="1" applyBorder="1" applyAlignment="1" applyProtection="1">
      <alignment vertical="center"/>
      <protection/>
    </xf>
    <xf numFmtId="176" fontId="5" fillId="0" borderId="32" xfId="63" applyNumberFormat="1" applyFont="1" applyFill="1" applyBorder="1" applyAlignment="1" applyProtection="1">
      <alignment vertical="center"/>
      <protection locked="0"/>
    </xf>
    <xf numFmtId="176" fontId="5" fillId="0" borderId="30" xfId="63" applyNumberFormat="1" applyFont="1" applyFill="1" applyBorder="1" applyAlignment="1" applyProtection="1">
      <alignment vertical="center"/>
      <protection locked="0"/>
    </xf>
    <xf numFmtId="176" fontId="5" fillId="0" borderId="10" xfId="63" applyNumberFormat="1" applyFont="1" applyFill="1" applyBorder="1" applyAlignment="1" applyProtection="1">
      <alignment vertical="center"/>
      <protection/>
    </xf>
    <xf numFmtId="176" fontId="5" fillId="0" borderId="22" xfId="63" applyNumberFormat="1" applyFont="1" applyBorder="1" applyAlignment="1" applyProtection="1">
      <alignment vertical="center"/>
      <protection/>
    </xf>
    <xf numFmtId="176" fontId="5" fillId="0" borderId="33" xfId="63" applyNumberFormat="1" applyFont="1" applyFill="1" applyBorder="1" applyAlignment="1" applyProtection="1">
      <alignment vertical="center"/>
      <protection locked="0"/>
    </xf>
    <xf numFmtId="0" fontId="5" fillId="0" borderId="0" xfId="63" applyFont="1" applyBorder="1" applyAlignment="1" applyProtection="1">
      <alignment horizontal="center" vertical="center"/>
      <protection/>
    </xf>
    <xf numFmtId="176" fontId="5" fillId="0" borderId="0" xfId="63" applyNumberFormat="1" applyFont="1" applyBorder="1" applyAlignment="1" applyProtection="1">
      <alignment vertical="center"/>
      <protection/>
    </xf>
    <xf numFmtId="176" fontId="5" fillId="0" borderId="0" xfId="63" applyNumberFormat="1" applyFont="1" applyFill="1" applyBorder="1" applyAlignment="1" applyProtection="1">
      <alignment vertical="center"/>
      <protection locked="0"/>
    </xf>
    <xf numFmtId="176" fontId="5" fillId="0" borderId="0" xfId="63" applyNumberFormat="1" applyFont="1" applyFill="1" applyBorder="1" applyAlignment="1" applyProtection="1">
      <alignment vertical="center" wrapText="1"/>
      <protection/>
    </xf>
    <xf numFmtId="0" fontId="5" fillId="0" borderId="0" xfId="63" applyFont="1" applyFill="1" applyAlignment="1" applyProtection="1">
      <alignment vertical="center"/>
      <protection/>
    </xf>
    <xf numFmtId="176" fontId="5" fillId="0" borderId="0" xfId="63" applyNumberFormat="1" applyFont="1" applyFill="1" applyAlignment="1" applyProtection="1">
      <alignment vertical="center"/>
      <protection/>
    </xf>
    <xf numFmtId="176" fontId="5" fillId="0" borderId="0" xfId="63" applyNumberFormat="1" applyFont="1" applyAlignment="1" applyProtection="1">
      <alignment vertical="center"/>
      <protection/>
    </xf>
    <xf numFmtId="176" fontId="5" fillId="0" borderId="0" xfId="63" applyNumberFormat="1" applyFont="1" applyFill="1" applyAlignment="1" applyProtection="1">
      <alignment vertical="center" wrapText="1"/>
      <protection/>
    </xf>
    <xf numFmtId="176" fontId="5" fillId="0" borderId="18" xfId="63" applyNumberFormat="1" applyFont="1" applyBorder="1" applyAlignment="1">
      <alignment horizontal="center" vertical="center"/>
      <protection/>
    </xf>
    <xf numFmtId="176" fontId="5" fillId="0" borderId="0" xfId="63" applyNumberFormat="1" applyFont="1" applyBorder="1" applyAlignment="1">
      <alignment horizontal="center" vertical="center"/>
      <protection/>
    </xf>
    <xf numFmtId="183" fontId="5" fillId="0" borderId="0" xfId="63" applyNumberFormat="1" applyFont="1" applyBorder="1" applyAlignment="1">
      <alignment vertical="center"/>
      <protection/>
    </xf>
    <xf numFmtId="176" fontId="6" fillId="0" borderId="0" xfId="63" applyNumberFormat="1" applyFont="1" applyBorder="1" applyAlignment="1">
      <alignment vertical="center"/>
      <protection/>
    </xf>
    <xf numFmtId="0" fontId="5" fillId="0" borderId="10" xfId="61" applyFont="1" applyFill="1" applyBorder="1" applyAlignment="1">
      <alignment horizontal="center" vertical="center" wrapText="1"/>
      <protection/>
    </xf>
    <xf numFmtId="0" fontId="5" fillId="0" borderId="20" xfId="61" applyFont="1" applyFill="1" applyBorder="1" applyAlignment="1">
      <alignment horizontal="center" vertical="center" wrapText="1"/>
      <protection/>
    </xf>
    <xf numFmtId="0" fontId="5" fillId="0" borderId="14" xfId="61" applyFont="1" applyFill="1" applyBorder="1" applyAlignment="1">
      <alignment vertical="center"/>
      <protection/>
    </xf>
    <xf numFmtId="0" fontId="5" fillId="0" borderId="63" xfId="61" applyFont="1" applyFill="1" applyBorder="1" applyAlignment="1">
      <alignment horizontal="left" vertical="center"/>
      <protection/>
    </xf>
    <xf numFmtId="0" fontId="5" fillId="0" borderId="12"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5" fillId="0" borderId="21" xfId="61" applyFont="1" applyFill="1" applyBorder="1" applyAlignment="1">
      <alignment horizontal="center" vertical="center"/>
      <protection/>
    </xf>
    <xf numFmtId="0" fontId="5" fillId="0" borderId="22" xfId="61" applyFont="1" applyFill="1" applyBorder="1" applyAlignment="1">
      <alignment horizontal="center" vertical="center"/>
      <protection/>
    </xf>
    <xf numFmtId="0" fontId="8" fillId="0" borderId="25" xfId="61" applyFont="1" applyFill="1" applyBorder="1" applyAlignment="1">
      <alignment vertical="center"/>
      <protection/>
    </xf>
    <xf numFmtId="0" fontId="8" fillId="0" borderId="10" xfId="61" applyFont="1" applyFill="1" applyBorder="1" applyAlignment="1">
      <alignment vertical="center"/>
      <protection/>
    </xf>
    <xf numFmtId="0" fontId="8" fillId="0" borderId="22" xfId="61" applyFont="1" applyFill="1" applyBorder="1" applyAlignment="1">
      <alignment vertical="center"/>
      <protection/>
    </xf>
    <xf numFmtId="0" fontId="8" fillId="0" borderId="0" xfId="71" applyFont="1" applyAlignment="1">
      <alignment horizontal="right" vertical="center"/>
      <protection/>
    </xf>
    <xf numFmtId="0" fontId="5" fillId="0" borderId="0" xfId="0" applyFont="1" applyAlignment="1">
      <alignment/>
    </xf>
    <xf numFmtId="0" fontId="5" fillId="0" borderId="0" xfId="0" applyFont="1" applyFill="1" applyAlignment="1">
      <alignment/>
    </xf>
    <xf numFmtId="0" fontId="7" fillId="0" borderId="11" xfId="71" applyFont="1" applyFill="1" applyBorder="1" applyAlignment="1">
      <alignment horizontal="center" vertical="center" wrapText="1"/>
      <protection/>
    </xf>
    <xf numFmtId="0" fontId="11" fillId="0" borderId="11" xfId="71" applyFont="1" applyFill="1" applyBorder="1" applyAlignment="1">
      <alignment horizontal="center" vertical="center" wrapText="1"/>
      <protection/>
    </xf>
    <xf numFmtId="0" fontId="8" fillId="0" borderId="63" xfId="71" applyFont="1" applyFill="1" applyBorder="1" applyAlignment="1">
      <alignment vertical="center"/>
      <protection/>
    </xf>
    <xf numFmtId="0" fontId="7" fillId="0" borderId="26" xfId="71" applyFont="1" applyFill="1" applyBorder="1" applyAlignment="1">
      <alignment horizontal="center" vertical="center"/>
      <protection/>
    </xf>
    <xf numFmtId="176" fontId="5" fillId="0" borderId="67" xfId="0" applyNumberFormat="1" applyFont="1" applyBorder="1" applyAlignment="1">
      <alignment horizontal="center" vertical="center"/>
    </xf>
    <xf numFmtId="176" fontId="5" fillId="0" borderId="18" xfId="0" applyNumberFormat="1" applyFont="1" applyBorder="1" applyAlignment="1">
      <alignment horizontal="centerContinuous" vertical="center"/>
    </xf>
    <xf numFmtId="176" fontId="5" fillId="0" borderId="68" xfId="0" applyNumberFormat="1" applyFont="1" applyBorder="1" applyAlignment="1">
      <alignment horizontal="center" vertical="center"/>
    </xf>
    <xf numFmtId="176" fontId="5" fillId="0" borderId="29" xfId="0" applyNumberFormat="1" applyFont="1" applyFill="1" applyBorder="1" applyAlignment="1">
      <alignment horizontal="center" vertical="center"/>
    </xf>
    <xf numFmtId="176" fontId="5" fillId="0" borderId="49"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0" borderId="25" xfId="0" applyNumberFormat="1" applyFont="1" applyBorder="1" applyAlignment="1">
      <alignment vertical="center"/>
    </xf>
    <xf numFmtId="183" fontId="5" fillId="0" borderId="10" xfId="0" applyNumberFormat="1" applyFont="1" applyFill="1" applyBorder="1" applyAlignment="1" applyProtection="1">
      <alignment vertical="center"/>
      <protection locked="0"/>
    </xf>
    <xf numFmtId="203" fontId="5" fillId="0" borderId="10" xfId="0" applyNumberFormat="1" applyFont="1" applyFill="1" applyBorder="1" applyAlignment="1">
      <alignment vertical="center"/>
    </xf>
    <xf numFmtId="176" fontId="5" fillId="0" borderId="26" xfId="0" applyNumberFormat="1" applyFont="1" applyBorder="1" applyAlignment="1">
      <alignment horizontal="center" vertical="center"/>
    </xf>
    <xf numFmtId="203" fontId="5" fillId="0" borderId="22" xfId="0" applyNumberFormat="1" applyFont="1" applyFill="1" applyBorder="1" applyAlignment="1">
      <alignment vertical="center"/>
    </xf>
    <xf numFmtId="203" fontId="5" fillId="0" borderId="0" xfId="0" applyNumberFormat="1" applyFont="1" applyFill="1" applyBorder="1" applyAlignment="1">
      <alignment vertical="center"/>
    </xf>
    <xf numFmtId="204" fontId="5" fillId="0" borderId="0" xfId="0" applyNumberFormat="1" applyFont="1" applyFill="1" applyBorder="1" applyAlignment="1">
      <alignment vertical="center"/>
    </xf>
    <xf numFmtId="204" fontId="5" fillId="0" borderId="0" xfId="0" applyNumberFormat="1" applyFont="1" applyFill="1" applyBorder="1" applyAlignment="1" applyProtection="1">
      <alignment vertical="center"/>
      <protection locked="0"/>
    </xf>
    <xf numFmtId="0" fontId="18" fillId="0" borderId="0" xfId="0" applyFont="1" applyAlignment="1" applyProtection="1">
      <alignment vertical="center"/>
      <protection/>
    </xf>
    <xf numFmtId="0" fontId="8" fillId="0" borderId="0" xfId="0" applyFont="1" applyAlignment="1" applyProtection="1">
      <alignment vertical="center"/>
      <protection/>
    </xf>
    <xf numFmtId="176" fontId="5" fillId="0" borderId="25" xfId="0" applyNumberFormat="1" applyFont="1" applyBorder="1" applyAlignment="1" applyProtection="1">
      <alignment horizontal="center" vertical="center" wrapText="1"/>
      <protection/>
    </xf>
    <xf numFmtId="176" fontId="5" fillId="0" borderId="10" xfId="0" applyNumberFormat="1" applyFont="1" applyBorder="1" applyAlignment="1" applyProtection="1">
      <alignment horizontal="center" vertical="center" wrapText="1"/>
      <protection/>
    </xf>
    <xf numFmtId="176" fontId="5" fillId="0" borderId="10" xfId="0" applyNumberFormat="1" applyFont="1" applyFill="1" applyBorder="1" applyAlignment="1" applyProtection="1">
      <alignment horizontal="center" vertical="center" wrapText="1"/>
      <protection/>
    </xf>
    <xf numFmtId="176" fontId="5" fillId="0" borderId="20" xfId="0" applyNumberFormat="1" applyFont="1" applyFill="1" applyBorder="1" applyAlignment="1" applyProtection="1">
      <alignment horizontal="center" vertical="center" wrapText="1"/>
      <protection/>
    </xf>
    <xf numFmtId="192" fontId="6" fillId="0" borderId="26" xfId="0" applyNumberFormat="1" applyFont="1" applyFill="1" applyBorder="1" applyAlignment="1" applyProtection="1">
      <alignment horizontal="right" vertical="center"/>
      <protection locked="0"/>
    </xf>
    <xf numFmtId="192" fontId="6" fillId="0" borderId="22" xfId="0" applyNumberFormat="1" applyFont="1" applyFill="1" applyBorder="1" applyAlignment="1" applyProtection="1">
      <alignment horizontal="right" vertical="center"/>
      <protection locked="0"/>
    </xf>
    <xf numFmtId="176" fontId="6" fillId="0" borderId="22" xfId="0" applyNumberFormat="1" applyFont="1" applyFill="1" applyBorder="1" applyAlignment="1" applyProtection="1">
      <alignment vertical="center"/>
      <protection/>
    </xf>
    <xf numFmtId="176" fontId="6" fillId="0" borderId="23" xfId="0" applyNumberFormat="1" applyFont="1" applyFill="1" applyBorder="1" applyAlignment="1" applyProtection="1">
      <alignment vertical="center"/>
      <protection/>
    </xf>
    <xf numFmtId="192" fontId="6" fillId="0" borderId="0" xfId="0" applyNumberFormat="1" applyFont="1" applyFill="1" applyBorder="1" applyAlignment="1" applyProtection="1">
      <alignment vertical="center"/>
      <protection locked="0"/>
    </xf>
    <xf numFmtId="193" fontId="6" fillId="0" borderId="0" xfId="0"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wrapText="1"/>
      <protection locked="0"/>
    </xf>
    <xf numFmtId="176" fontId="5" fillId="0" borderId="0" xfId="0" applyNumberFormat="1" applyFont="1" applyFill="1" applyAlignment="1" applyProtection="1">
      <alignment horizontal="left" vertical="center" wrapText="1"/>
      <protection/>
    </xf>
    <xf numFmtId="176" fontId="5" fillId="0" borderId="10" xfId="0" applyNumberFormat="1" applyFont="1" applyFill="1" applyBorder="1" applyAlignment="1" applyProtection="1">
      <alignment vertical="center"/>
      <protection locked="0"/>
    </xf>
    <xf numFmtId="176" fontId="5" fillId="0" borderId="10" xfId="0" applyNumberFormat="1" applyFont="1" applyFill="1" applyBorder="1" applyAlignment="1" applyProtection="1">
      <alignment horizontal="center" vertical="center" wrapText="1"/>
      <protection locked="0"/>
    </xf>
    <xf numFmtId="176" fontId="5" fillId="0" borderId="20" xfId="0" applyNumberFormat="1" applyFont="1" applyFill="1" applyBorder="1" applyAlignment="1" applyProtection="1">
      <alignment vertical="center"/>
      <protection locked="0"/>
    </xf>
    <xf numFmtId="176" fontId="5" fillId="0" borderId="10" xfId="0" applyNumberFormat="1" applyFont="1" applyFill="1" applyBorder="1" applyAlignment="1" applyProtection="1">
      <alignment horizontal="center" vertical="center"/>
      <protection locked="0"/>
    </xf>
    <xf numFmtId="176" fontId="5" fillId="0" borderId="10" xfId="0" applyNumberFormat="1" applyFont="1" applyBorder="1" applyAlignment="1">
      <alignment horizontal="left" vertical="center" indent="2"/>
    </xf>
    <xf numFmtId="199" fontId="5" fillId="0" borderId="69" xfId="0" applyNumberFormat="1" applyFont="1" applyFill="1" applyBorder="1" applyAlignment="1">
      <alignment vertical="center"/>
    </xf>
    <xf numFmtId="176" fontId="5" fillId="0" borderId="69" xfId="0" applyNumberFormat="1" applyFont="1" applyFill="1" applyBorder="1" applyAlignment="1" applyProtection="1">
      <alignment vertical="center"/>
      <protection locked="0"/>
    </xf>
    <xf numFmtId="176" fontId="5" fillId="0" borderId="22" xfId="0" applyNumberFormat="1" applyFont="1" applyFill="1" applyBorder="1" applyAlignment="1">
      <alignment horizontal="left" vertical="center" indent="2"/>
    </xf>
    <xf numFmtId="176" fontId="5" fillId="0" borderId="22" xfId="0" applyNumberFormat="1" applyFont="1" applyFill="1" applyBorder="1" applyAlignment="1" applyProtection="1">
      <alignment horizontal="center" vertical="center"/>
      <protection locked="0"/>
    </xf>
    <xf numFmtId="176" fontId="5" fillId="0" borderId="70" xfId="0" applyNumberFormat="1" applyFont="1" applyFill="1" applyBorder="1" applyAlignment="1" applyProtection="1">
      <alignment vertical="center"/>
      <protection locked="0"/>
    </xf>
    <xf numFmtId="199" fontId="5" fillId="0" borderId="70" xfId="0" applyNumberFormat="1" applyFont="1" applyFill="1" applyBorder="1" applyAlignment="1">
      <alignment vertical="center"/>
    </xf>
    <xf numFmtId="176" fontId="5" fillId="0" borderId="23" xfId="0" applyNumberFormat="1" applyFont="1" applyFill="1" applyBorder="1" applyAlignment="1" applyProtection="1">
      <alignment vertical="center"/>
      <protection locked="0"/>
    </xf>
    <xf numFmtId="0" fontId="7" fillId="0" borderId="18" xfId="0" applyFont="1" applyFill="1" applyBorder="1" applyAlignment="1">
      <alignment vertical="center" wrapText="1"/>
    </xf>
    <xf numFmtId="0" fontId="5" fillId="0" borderId="19" xfId="0" applyFont="1" applyFill="1" applyBorder="1" applyAlignment="1">
      <alignment horizontal="center" vertical="center"/>
    </xf>
    <xf numFmtId="176" fontId="5" fillId="0" borderId="25" xfId="0" applyNumberFormat="1" applyFont="1" applyFill="1" applyBorder="1" applyAlignment="1" applyProtection="1">
      <alignment vertical="center"/>
      <protection locked="0"/>
    </xf>
    <xf numFmtId="185" fontId="5" fillId="0" borderId="10" xfId="0" applyNumberFormat="1" applyFont="1" applyFill="1" applyBorder="1" applyAlignment="1" applyProtection="1">
      <alignment vertical="center"/>
      <protection locked="0"/>
    </xf>
    <xf numFmtId="186" fontId="5" fillId="0" borderId="10" xfId="0" applyNumberFormat="1" applyFont="1" applyFill="1" applyBorder="1" applyAlignment="1" applyProtection="1">
      <alignment vertical="center"/>
      <protection/>
    </xf>
    <xf numFmtId="0" fontId="5" fillId="0" borderId="10" xfId="0" applyFont="1" applyFill="1" applyBorder="1" applyAlignment="1" applyProtection="1">
      <alignment vertical="center" wrapText="1"/>
      <protection locked="0"/>
    </xf>
    <xf numFmtId="0" fontId="5" fillId="0" borderId="20" xfId="0" applyFont="1" applyFill="1" applyBorder="1" applyAlignment="1" applyProtection="1">
      <alignment vertical="center"/>
      <protection locked="0"/>
    </xf>
    <xf numFmtId="179" fontId="5" fillId="0" borderId="22" xfId="0" applyNumberFormat="1" applyFont="1" applyFill="1" applyBorder="1" applyAlignment="1" applyProtection="1">
      <alignment vertical="center"/>
      <protection/>
    </xf>
    <xf numFmtId="186" fontId="5" fillId="0" borderId="22" xfId="0" applyNumberFormat="1" applyFont="1" applyFill="1" applyBorder="1" applyAlignment="1" applyProtection="1">
      <alignment vertical="center"/>
      <protection/>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protection locked="0"/>
    </xf>
    <xf numFmtId="176" fontId="6" fillId="0" borderId="0" xfId="0" applyNumberFormat="1" applyFont="1" applyFill="1" applyBorder="1" applyAlignment="1" applyProtection="1">
      <alignment horizontal="center" vertical="center"/>
      <protection/>
    </xf>
    <xf numFmtId="186" fontId="6"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wrapText="1"/>
      <protection locked="0"/>
    </xf>
    <xf numFmtId="0" fontId="5" fillId="0" borderId="10" xfId="0" applyFont="1" applyFill="1" applyBorder="1" applyAlignment="1">
      <alignment horizontal="right" vertical="center"/>
    </xf>
    <xf numFmtId="0" fontId="5" fillId="0" borderId="10" xfId="0" applyFont="1" applyFill="1" applyBorder="1" applyAlignment="1">
      <alignment vertical="center" wrapText="1"/>
    </xf>
    <xf numFmtId="176" fontId="8" fillId="0" borderId="0" xfId="0" applyNumberFormat="1" applyFont="1" applyAlignment="1">
      <alignment vertical="center"/>
    </xf>
    <xf numFmtId="176" fontId="5" fillId="0" borderId="24" xfId="0" applyNumberFormat="1" applyFont="1" applyBorder="1" applyAlignment="1">
      <alignment horizontal="center" vertical="center"/>
    </xf>
    <xf numFmtId="176" fontId="5" fillId="0" borderId="14" xfId="0" applyNumberFormat="1" applyFont="1" applyFill="1" applyBorder="1" applyAlignment="1" applyProtection="1">
      <alignment vertical="center"/>
      <protection/>
    </xf>
    <xf numFmtId="176" fontId="5" fillId="0" borderId="53" xfId="0" applyNumberFormat="1" applyFont="1" applyFill="1" applyBorder="1" applyAlignment="1" applyProtection="1">
      <alignment horizontal="center" vertical="center"/>
      <protection/>
    </xf>
    <xf numFmtId="176" fontId="5" fillId="0" borderId="63" xfId="0" applyNumberFormat="1" applyFont="1" applyFill="1" applyBorder="1" applyAlignment="1" applyProtection="1">
      <alignment vertical="center"/>
      <protection/>
    </xf>
    <xf numFmtId="187" fontId="5" fillId="0" borderId="10" xfId="0" applyNumberFormat="1" applyFont="1" applyBorder="1" applyAlignment="1">
      <alignment vertical="center"/>
    </xf>
    <xf numFmtId="176" fontId="5" fillId="0" borderId="27" xfId="0" applyNumberFormat="1" applyFont="1" applyFill="1" applyBorder="1" applyAlignment="1" applyProtection="1">
      <alignment vertical="center"/>
      <protection/>
    </xf>
    <xf numFmtId="176" fontId="5" fillId="0" borderId="65" xfId="0" applyNumberFormat="1" applyFont="1" applyFill="1" applyBorder="1" applyAlignment="1" applyProtection="1">
      <alignment horizontal="center" vertical="center"/>
      <protection/>
    </xf>
    <xf numFmtId="176" fontId="5" fillId="0" borderId="45" xfId="0" applyNumberFormat="1" applyFont="1" applyFill="1" applyBorder="1" applyAlignment="1" applyProtection="1">
      <alignment vertical="center"/>
      <protection/>
    </xf>
    <xf numFmtId="176" fontId="5" fillId="0" borderId="22" xfId="0" applyNumberFormat="1" applyFont="1" applyFill="1" applyBorder="1" applyAlignment="1" applyProtection="1">
      <alignment vertical="center"/>
      <protection/>
    </xf>
    <xf numFmtId="177" fontId="6" fillId="0" borderId="0" xfId="0" applyNumberFormat="1" applyFont="1" applyFill="1" applyBorder="1" applyAlignment="1" applyProtection="1">
      <alignment horizontal="right" vertical="center"/>
      <protection/>
    </xf>
    <xf numFmtId="194" fontId="6" fillId="0" borderId="0" xfId="0" applyNumberFormat="1" applyFont="1" applyFill="1" applyBorder="1" applyAlignment="1" applyProtection="1">
      <alignment horizontal="right" vertical="center"/>
      <protection locked="0"/>
    </xf>
    <xf numFmtId="176" fontId="5" fillId="0" borderId="0" xfId="0" applyNumberFormat="1" applyFont="1" applyFill="1" applyBorder="1" applyAlignment="1">
      <alignment vertical="center"/>
    </xf>
    <xf numFmtId="187" fontId="5" fillId="0" borderId="0" xfId="0" applyNumberFormat="1" applyFont="1" applyFill="1" applyBorder="1" applyAlignment="1" applyProtection="1">
      <alignment vertical="center"/>
      <protection/>
    </xf>
    <xf numFmtId="0" fontId="5" fillId="0" borderId="0" xfId="0" applyFont="1" applyFill="1" applyAlignment="1" applyProtection="1">
      <alignment vertical="center" wrapText="1"/>
      <protection/>
    </xf>
    <xf numFmtId="176" fontId="5" fillId="0" borderId="0" xfId="0" applyNumberFormat="1" applyFont="1" applyFill="1" applyAlignment="1" applyProtection="1">
      <alignment vertical="center" wrapText="1"/>
      <protection/>
    </xf>
    <xf numFmtId="0" fontId="6" fillId="0" borderId="0" xfId="69" applyFont="1" applyAlignment="1" applyProtection="1">
      <alignment vertical="center"/>
      <protection/>
    </xf>
    <xf numFmtId="0" fontId="18" fillId="0" borderId="0" xfId="69" applyFont="1" applyAlignment="1" applyProtection="1">
      <alignment vertical="center"/>
      <protection/>
    </xf>
    <xf numFmtId="0" fontId="5" fillId="0" borderId="0" xfId="69" applyFont="1" applyAlignment="1" applyProtection="1">
      <alignment vertical="center"/>
      <protection/>
    </xf>
    <xf numFmtId="0" fontId="8" fillId="0" borderId="0" xfId="69" applyFont="1" applyAlignment="1" applyProtection="1">
      <alignment vertical="center"/>
      <protection/>
    </xf>
    <xf numFmtId="176" fontId="6" fillId="0" borderId="0" xfId="69" applyNumberFormat="1" applyFont="1" applyAlignment="1" applyProtection="1">
      <alignment horizontal="right" vertical="center"/>
      <protection/>
    </xf>
    <xf numFmtId="0" fontId="7" fillId="0" borderId="0" xfId="69" applyFont="1" applyAlignment="1" applyProtection="1">
      <alignment vertical="center"/>
      <protection/>
    </xf>
    <xf numFmtId="0" fontId="7" fillId="0" borderId="24" xfId="69" applyFont="1" applyBorder="1" applyAlignment="1" applyProtection="1">
      <alignment horizontal="center" vertical="center"/>
      <protection/>
    </xf>
    <xf numFmtId="0" fontId="5" fillId="0" borderId="18" xfId="69" applyFont="1" applyBorder="1" applyAlignment="1" applyProtection="1">
      <alignment horizontal="center" vertical="center"/>
      <protection/>
    </xf>
    <xf numFmtId="0" fontId="5" fillId="0" borderId="19" xfId="69" applyFont="1" applyBorder="1" applyAlignment="1" applyProtection="1">
      <alignment horizontal="center" vertical="center"/>
      <protection/>
    </xf>
    <xf numFmtId="0" fontId="7" fillId="0" borderId="13" xfId="69" applyFont="1" applyBorder="1" applyAlignment="1" applyProtection="1">
      <alignment horizontal="center" vertical="center"/>
      <protection/>
    </xf>
    <xf numFmtId="0" fontId="7" fillId="0" borderId="13" xfId="69" applyFont="1" applyFill="1" applyBorder="1" applyAlignment="1" applyProtection="1">
      <alignment horizontal="right" vertical="center"/>
      <protection/>
    </xf>
    <xf numFmtId="176" fontId="7" fillId="0" borderId="0" xfId="69" applyNumberFormat="1" applyFont="1" applyAlignment="1" applyProtection="1">
      <alignment vertical="center"/>
      <protection/>
    </xf>
    <xf numFmtId="0" fontId="7" fillId="0" borderId="11" xfId="69" applyFont="1" applyBorder="1" applyAlignment="1" applyProtection="1">
      <alignment horizontal="center" vertical="center"/>
      <protection/>
    </xf>
    <xf numFmtId="186" fontId="5" fillId="0" borderId="11" xfId="69" applyNumberFormat="1" applyFont="1" applyFill="1" applyBorder="1" applyAlignment="1" applyProtection="1">
      <alignment horizontal="right" vertical="top"/>
      <protection locked="0"/>
    </xf>
    <xf numFmtId="186" fontId="5" fillId="0" borderId="13" xfId="69" applyNumberFormat="1" applyFont="1" applyFill="1" applyBorder="1" applyAlignment="1" applyProtection="1">
      <alignment vertical="center"/>
      <protection locked="0"/>
    </xf>
    <xf numFmtId="186" fontId="5" fillId="0" borderId="11" xfId="69" applyNumberFormat="1" applyFont="1" applyFill="1" applyBorder="1" applyAlignment="1" applyProtection="1">
      <alignment vertical="center"/>
      <protection locked="0"/>
    </xf>
    <xf numFmtId="0" fontId="7" fillId="0" borderId="21" xfId="69" applyFont="1" applyBorder="1" applyAlignment="1" applyProtection="1">
      <alignment horizontal="center" vertical="center"/>
      <protection/>
    </xf>
    <xf numFmtId="186" fontId="5" fillId="0" borderId="21" xfId="69" applyNumberFormat="1" applyFont="1" applyFill="1" applyBorder="1" applyAlignment="1" applyProtection="1">
      <alignment vertical="center"/>
      <protection locked="0"/>
    </xf>
    <xf numFmtId="0" fontId="6" fillId="0" borderId="0" xfId="69" applyFont="1" applyBorder="1" applyAlignment="1" applyProtection="1">
      <alignment horizontal="right" vertical="center"/>
      <protection/>
    </xf>
    <xf numFmtId="0" fontId="5" fillId="0" borderId="0" xfId="69" applyFont="1" applyBorder="1" applyAlignment="1" applyProtection="1">
      <alignment horizontal="right" vertical="center"/>
      <protection/>
    </xf>
    <xf numFmtId="176" fontId="5" fillId="0" borderId="0" xfId="69" applyNumberFormat="1" applyFont="1" applyAlignment="1" applyProtection="1">
      <alignment vertical="center"/>
      <protection/>
    </xf>
    <xf numFmtId="176" fontId="6" fillId="0" borderId="0" xfId="69" applyNumberFormat="1" applyFont="1" applyAlignment="1" applyProtection="1">
      <alignment vertical="center"/>
      <protection/>
    </xf>
    <xf numFmtId="0" fontId="7" fillId="0" borderId="24" xfId="69" applyFont="1" applyBorder="1" applyAlignment="1" applyProtection="1">
      <alignment vertical="center"/>
      <protection/>
    </xf>
    <xf numFmtId="0" fontId="7" fillId="0" borderId="19" xfId="69" applyFont="1" applyBorder="1" applyAlignment="1" applyProtection="1">
      <alignment horizontal="center" vertical="center"/>
      <protection/>
    </xf>
    <xf numFmtId="186" fontId="5" fillId="0" borderId="11" xfId="69" applyNumberFormat="1" applyFont="1" applyFill="1" applyBorder="1" applyAlignment="1" applyProtection="1">
      <alignment horizontal="right" vertical="center"/>
      <protection locked="0"/>
    </xf>
    <xf numFmtId="0" fontId="7" fillId="0" borderId="71" xfId="69" applyFont="1" applyBorder="1" applyAlignment="1" applyProtection="1">
      <alignment horizontal="center" vertical="center"/>
      <protection/>
    </xf>
    <xf numFmtId="0" fontId="11" fillId="0" borderId="72" xfId="69" applyFont="1" applyBorder="1" applyAlignment="1" applyProtection="1">
      <alignment horizontal="center" vertical="center"/>
      <protection/>
    </xf>
    <xf numFmtId="176" fontId="6" fillId="0" borderId="0" xfId="69" applyNumberFormat="1" applyFont="1" applyBorder="1" applyAlignment="1" applyProtection="1">
      <alignment horizontal="right" vertical="center"/>
      <protection/>
    </xf>
    <xf numFmtId="176" fontId="5" fillId="0" borderId="0" xfId="69" applyNumberFormat="1" applyFont="1" applyBorder="1" applyAlignment="1" applyProtection="1">
      <alignment horizontal="right" vertical="center"/>
      <protection/>
    </xf>
    <xf numFmtId="176" fontId="6" fillId="0" borderId="0" xfId="69" applyNumberFormat="1" applyFont="1" applyAlignment="1" applyProtection="1">
      <alignment vertical="top" wrapText="1"/>
      <protection/>
    </xf>
    <xf numFmtId="176" fontId="5" fillId="0" borderId="0" xfId="69" applyNumberFormat="1" applyFont="1" applyAlignment="1" applyProtection="1">
      <alignment vertical="center" shrinkToFit="1"/>
      <protection/>
    </xf>
    <xf numFmtId="176" fontId="6" fillId="0" borderId="0" xfId="69" applyNumberFormat="1" applyFont="1" applyAlignment="1" applyProtection="1">
      <alignment horizontal="center" vertical="center"/>
      <protection/>
    </xf>
    <xf numFmtId="0" fontId="8" fillId="0" borderId="0" xfId="64" applyFont="1">
      <alignment vertical="center"/>
      <protection/>
    </xf>
    <xf numFmtId="0" fontId="8" fillId="0" borderId="0" xfId="64" applyFont="1" applyAlignment="1">
      <alignment horizontal="center" vertical="center"/>
      <protection/>
    </xf>
    <xf numFmtId="0" fontId="8" fillId="0" borderId="24" xfId="64" applyFont="1" applyBorder="1" applyAlignment="1">
      <alignment horizontal="center" vertical="center"/>
      <protection/>
    </xf>
    <xf numFmtId="0" fontId="8" fillId="0" borderId="18" xfId="64" applyFont="1" applyBorder="1" applyAlignment="1">
      <alignment horizontal="center" vertical="center"/>
      <protection/>
    </xf>
    <xf numFmtId="0" fontId="5" fillId="0" borderId="18" xfId="64" applyFont="1" applyBorder="1" applyAlignment="1">
      <alignment horizontal="center" vertical="center" wrapText="1"/>
      <protection/>
    </xf>
    <xf numFmtId="0" fontId="5" fillId="0" borderId="18" xfId="64" applyFont="1" applyBorder="1" applyAlignment="1">
      <alignment horizontal="center" vertical="center"/>
      <protection/>
    </xf>
    <xf numFmtId="0" fontId="5" fillId="0" borderId="50" xfId="64" applyFont="1" applyBorder="1" applyAlignment="1">
      <alignment horizontal="center" vertical="center" wrapText="1"/>
      <protection/>
    </xf>
    <xf numFmtId="0" fontId="5" fillId="0" borderId="73" xfId="64" applyFont="1" applyBorder="1" applyAlignment="1">
      <alignment horizontal="center" vertical="center" wrapText="1"/>
      <protection/>
    </xf>
    <xf numFmtId="0" fontId="5" fillId="0" borderId="10" xfId="64" applyFont="1" applyBorder="1" applyAlignment="1">
      <alignment horizontal="center" vertical="center"/>
      <protection/>
    </xf>
    <xf numFmtId="0" fontId="5" fillId="0" borderId="13" xfId="64" applyFont="1" applyBorder="1" applyAlignment="1">
      <alignment horizontal="center" vertical="center"/>
      <protection/>
    </xf>
    <xf numFmtId="0" fontId="5" fillId="0" borderId="22" xfId="64" applyFont="1" applyBorder="1" applyAlignment="1">
      <alignment horizontal="center" vertical="center"/>
      <protection/>
    </xf>
    <xf numFmtId="176" fontId="6" fillId="0" borderId="0" xfId="64" applyNumberFormat="1" applyFont="1" applyAlignment="1" applyProtection="1">
      <alignment vertical="top" wrapText="1"/>
      <protection/>
    </xf>
    <xf numFmtId="176" fontId="6" fillId="0" borderId="0" xfId="64" applyNumberFormat="1" applyFont="1" applyAlignment="1" applyProtection="1">
      <alignment vertical="center" wrapText="1"/>
      <protection/>
    </xf>
    <xf numFmtId="0" fontId="22" fillId="0" borderId="0" xfId="0" applyFont="1" applyFill="1" applyAlignment="1">
      <alignment horizontal="center"/>
    </xf>
    <xf numFmtId="0" fontId="20" fillId="0" borderId="0" xfId="0" applyFont="1" applyAlignment="1">
      <alignment horizontal="left" vertical="top"/>
    </xf>
    <xf numFmtId="0" fontId="8" fillId="0" borderId="0" xfId="70" applyFont="1" applyBorder="1" applyAlignment="1">
      <alignment/>
      <protection/>
    </xf>
    <xf numFmtId="176" fontId="18" fillId="0" borderId="0" xfId="69" applyNumberFormat="1" applyFont="1" applyAlignment="1" applyProtection="1">
      <alignment vertical="center"/>
      <protection/>
    </xf>
    <xf numFmtId="176" fontId="8" fillId="0" borderId="0" xfId="0" applyNumberFormat="1" applyFont="1" applyFill="1" applyAlignment="1">
      <alignment vertical="center"/>
    </xf>
    <xf numFmtId="176" fontId="8" fillId="0" borderId="0" xfId="0" applyNumberFormat="1" applyFont="1" applyAlignment="1" applyProtection="1">
      <alignment vertical="center"/>
      <protection/>
    </xf>
    <xf numFmtId="0" fontId="8" fillId="0" borderId="0" xfId="0" applyFont="1" applyFill="1" applyAlignment="1" applyProtection="1">
      <alignment horizontal="left" vertical="center"/>
      <protection/>
    </xf>
    <xf numFmtId="176" fontId="8" fillId="0" borderId="0" xfId="63" applyNumberFormat="1" applyFont="1" applyAlignment="1">
      <alignment vertical="center"/>
      <protection/>
    </xf>
    <xf numFmtId="176" fontId="8" fillId="0" borderId="0" xfId="63" applyNumberFormat="1" applyFont="1" applyAlignment="1" applyProtection="1">
      <alignment vertical="center"/>
      <protection/>
    </xf>
    <xf numFmtId="0" fontId="8" fillId="0" borderId="0" xfId="63" applyFont="1" applyAlignment="1" applyProtection="1">
      <alignment vertical="center"/>
      <protection/>
    </xf>
    <xf numFmtId="176" fontId="8" fillId="0" borderId="0" xfId="63" applyNumberFormat="1" applyFont="1" applyFill="1" applyAlignment="1">
      <alignment vertical="center"/>
      <protection/>
    </xf>
    <xf numFmtId="0" fontId="8" fillId="0" borderId="0" xfId="63" applyFont="1" applyAlignment="1">
      <alignment vertical="center"/>
      <protection/>
    </xf>
    <xf numFmtId="0" fontId="8" fillId="0" borderId="0" xfId="63" applyFont="1" applyBorder="1" applyAlignment="1">
      <alignment vertical="center"/>
      <protection/>
    </xf>
    <xf numFmtId="176" fontId="8" fillId="0" borderId="0" xfId="0" applyNumberFormat="1" applyFont="1" applyFill="1" applyAlignment="1" applyProtection="1">
      <alignment vertical="center"/>
      <protection/>
    </xf>
    <xf numFmtId="176" fontId="8" fillId="0" borderId="0" xfId="69" applyNumberFormat="1" applyFont="1" applyAlignment="1" applyProtection="1">
      <alignment vertical="center"/>
      <protection/>
    </xf>
    <xf numFmtId="0" fontId="6" fillId="0" borderId="0" xfId="0" applyFont="1" applyFill="1" applyAlignment="1" applyProtection="1">
      <alignment horizontal="left" vertical="center"/>
      <protection/>
    </xf>
    <xf numFmtId="49" fontId="6" fillId="0" borderId="0" xfId="0" applyNumberFormat="1" applyFont="1" applyFill="1" applyAlignment="1">
      <alignment horizontal="right" vertical="center"/>
    </xf>
    <xf numFmtId="0" fontId="8" fillId="0" borderId="0" xfId="0" applyFont="1" applyFill="1" applyAlignment="1">
      <alignment vertical="top" wrapText="1"/>
    </xf>
    <xf numFmtId="0" fontId="18" fillId="0" borderId="0" xfId="70" applyFont="1" applyFill="1" applyBorder="1" applyAlignment="1">
      <alignment/>
      <protection/>
    </xf>
    <xf numFmtId="176" fontId="6" fillId="0" borderId="18" xfId="0" applyNumberFormat="1" applyFont="1" applyFill="1" applyBorder="1" applyAlignment="1">
      <alignment horizontal="center" vertical="center"/>
    </xf>
    <xf numFmtId="176" fontId="5" fillId="0" borderId="0" xfId="0" applyNumberFormat="1" applyFont="1" applyBorder="1" applyAlignment="1">
      <alignment vertical="center" wrapText="1"/>
    </xf>
    <xf numFmtId="176" fontId="6" fillId="0" borderId="0" xfId="0" applyNumberFormat="1" applyFont="1" applyFill="1" applyAlignment="1">
      <alignment horizontal="center" vertical="center"/>
    </xf>
    <xf numFmtId="176" fontId="6" fillId="0" borderId="0" xfId="0" applyNumberFormat="1" applyFont="1" applyFill="1" applyAlignment="1">
      <alignment horizontal="left" vertical="center"/>
    </xf>
    <xf numFmtId="176" fontId="6" fillId="0" borderId="0" xfId="63" applyNumberFormat="1" applyFont="1" applyFill="1" applyAlignment="1">
      <alignment vertical="center"/>
      <protection/>
    </xf>
    <xf numFmtId="176" fontId="6" fillId="0" borderId="0" xfId="69" applyNumberFormat="1" applyFont="1" applyFill="1" applyAlignment="1" applyProtection="1">
      <alignment horizontal="right" vertical="center"/>
      <protection/>
    </xf>
    <xf numFmtId="0" fontId="7" fillId="0" borderId="1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35" fillId="0" borderId="0" xfId="0" applyFont="1" applyAlignment="1">
      <alignment wrapText="1"/>
    </xf>
    <xf numFmtId="0" fontId="20" fillId="0" borderId="0" xfId="0" applyFont="1" applyAlignment="1">
      <alignment horizontal="center"/>
    </xf>
    <xf numFmtId="0" fontId="5" fillId="0" borderId="0" xfId="0" applyFont="1" applyAlignment="1">
      <alignment horizontal="left" vertical="center" wrapText="1"/>
    </xf>
    <xf numFmtId="176" fontId="5" fillId="0" borderId="0" xfId="0" applyNumberFormat="1" applyFont="1" applyBorder="1" applyAlignment="1">
      <alignment vertical="center"/>
    </xf>
    <xf numFmtId="176" fontId="5" fillId="0" borderId="18" xfId="0" applyNumberFormat="1" applyFont="1" applyFill="1" applyBorder="1" applyAlignment="1">
      <alignment horizontal="center" vertical="center"/>
    </xf>
    <xf numFmtId="0" fontId="26" fillId="0" borderId="0" xfId="0" applyFont="1" applyAlignment="1">
      <alignment vertical="top"/>
    </xf>
    <xf numFmtId="0" fontId="26" fillId="0" borderId="0" xfId="0" applyFont="1" applyAlignment="1">
      <alignment vertical="top" wrapText="1"/>
    </xf>
    <xf numFmtId="0" fontId="8" fillId="0" borderId="0" xfId="0" applyFont="1" applyAlignment="1">
      <alignment horizontal="center" vertical="top"/>
    </xf>
    <xf numFmtId="176" fontId="11" fillId="0" borderId="11" xfId="0" applyNumberFormat="1" applyFont="1" applyFill="1" applyBorder="1" applyAlignment="1">
      <alignment horizontal="center" vertical="center"/>
    </xf>
    <xf numFmtId="176" fontId="11" fillId="0" borderId="22" xfId="0" applyNumberFormat="1" applyFont="1" applyFill="1" applyBorder="1" applyAlignment="1">
      <alignment horizontal="center" vertical="center"/>
    </xf>
    <xf numFmtId="176" fontId="11" fillId="0" borderId="74" xfId="0" applyNumberFormat="1" applyFont="1" applyFill="1" applyBorder="1" applyAlignment="1">
      <alignment horizontal="center" vertical="center"/>
    </xf>
    <xf numFmtId="0" fontId="18" fillId="0" borderId="0" xfId="0" applyFont="1" applyFill="1" applyAlignment="1" applyProtection="1">
      <alignment horizontal="left" vertical="center"/>
      <protection/>
    </xf>
    <xf numFmtId="0" fontId="25" fillId="0" borderId="0" xfId="0" applyFont="1" applyAlignment="1">
      <alignment horizontal="right" vertical="top"/>
    </xf>
    <xf numFmtId="0" fontId="0" fillId="0" borderId="0" xfId="0" applyFont="1" applyAlignment="1">
      <alignment/>
    </xf>
    <xf numFmtId="0" fontId="36" fillId="0" borderId="0" xfId="0" applyFont="1" applyAlignment="1">
      <alignment horizontal="center"/>
    </xf>
    <xf numFmtId="0" fontId="0" fillId="0" borderId="0" xfId="0" applyFont="1" applyAlignment="1">
      <alignment/>
    </xf>
    <xf numFmtId="0" fontId="2" fillId="0" borderId="0" xfId="64" applyFont="1">
      <alignment vertical="center"/>
      <protection/>
    </xf>
    <xf numFmtId="0" fontId="2" fillId="0" borderId="0" xfId="64" applyFont="1" applyAlignment="1">
      <alignment horizontal="center" vertical="center"/>
      <protection/>
    </xf>
    <xf numFmtId="176" fontId="5" fillId="0" borderId="18" xfId="69" applyNumberFormat="1" applyFont="1" applyFill="1" applyBorder="1" applyAlignment="1" applyProtection="1">
      <alignment horizontal="center" vertical="center"/>
      <protection/>
    </xf>
    <xf numFmtId="0" fontId="0" fillId="0" borderId="0" xfId="0" applyFont="1" applyAlignment="1">
      <alignment vertical="center"/>
    </xf>
    <xf numFmtId="176" fontId="6" fillId="0" borderId="0" xfId="0" applyNumberFormat="1" applyFont="1" applyBorder="1" applyAlignment="1">
      <alignment horizontal="left" vertical="center" wrapText="1"/>
    </xf>
    <xf numFmtId="176" fontId="5" fillId="0" borderId="11" xfId="0" applyNumberFormat="1" applyFont="1" applyFill="1" applyBorder="1" applyAlignment="1">
      <alignment horizontal="center" vertical="center"/>
    </xf>
    <xf numFmtId="176" fontId="5" fillId="0" borderId="63" xfId="63" applyNumberFormat="1" applyFont="1" applyFill="1" applyBorder="1" applyAlignment="1">
      <alignment horizontal="center" vertical="center"/>
      <protection/>
    </xf>
    <xf numFmtId="176" fontId="5" fillId="0" borderId="20" xfId="63" applyNumberFormat="1" applyFont="1" applyFill="1" applyBorder="1" applyAlignment="1">
      <alignment horizontal="center" vertical="center"/>
      <protection/>
    </xf>
    <xf numFmtId="0" fontId="5" fillId="0" borderId="18" xfId="71" applyFont="1" applyFill="1" applyBorder="1" applyAlignment="1">
      <alignment horizontal="center" vertical="center"/>
      <protection/>
    </xf>
    <xf numFmtId="58" fontId="7" fillId="0" borderId="0" xfId="0" applyNumberFormat="1" applyFont="1" applyFill="1" applyAlignment="1">
      <alignment vertical="center"/>
    </xf>
    <xf numFmtId="0" fontId="2" fillId="0" borderId="0" xfId="70" applyFont="1" applyAlignment="1">
      <alignment/>
      <protection/>
    </xf>
    <xf numFmtId="0" fontId="2" fillId="0" borderId="0" xfId="70" applyFont="1">
      <alignment/>
      <protection/>
    </xf>
    <xf numFmtId="0" fontId="6" fillId="0" borderId="18" xfId="70" applyFont="1" applyBorder="1" applyAlignment="1">
      <alignment horizontal="center" vertical="center"/>
      <protection/>
    </xf>
    <xf numFmtId="0" fontId="6" fillId="0" borderId="54" xfId="70" applyFont="1" applyBorder="1" applyAlignment="1">
      <alignment horizontal="center" vertical="center"/>
      <protection/>
    </xf>
    <xf numFmtId="0" fontId="6" fillId="0" borderId="50" xfId="70" applyFont="1" applyBorder="1" applyAlignment="1">
      <alignment horizontal="center" vertical="center"/>
      <protection/>
    </xf>
    <xf numFmtId="0" fontId="8" fillId="0" borderId="19" xfId="70" applyFont="1" applyBorder="1" applyAlignment="1">
      <alignment horizontal="center" vertical="center"/>
      <protection/>
    </xf>
    <xf numFmtId="0" fontId="2" fillId="0" borderId="0" xfId="70" applyFont="1" applyBorder="1" applyAlignment="1">
      <alignment wrapText="1"/>
      <protection/>
    </xf>
    <xf numFmtId="0" fontId="6" fillId="0" borderId="52" xfId="70" applyFont="1" applyBorder="1" applyAlignment="1">
      <alignment vertical="center" wrapText="1"/>
      <protection/>
    </xf>
    <xf numFmtId="0" fontId="5" fillId="0" borderId="63" xfId="70" applyFont="1" applyBorder="1" applyAlignment="1">
      <alignment horizontal="left" vertical="center" wrapText="1"/>
      <protection/>
    </xf>
    <xf numFmtId="0" fontId="5" fillId="0" borderId="10" xfId="70" applyFont="1" applyBorder="1" applyAlignment="1">
      <alignment horizontal="left" vertical="center" wrapText="1"/>
      <protection/>
    </xf>
    <xf numFmtId="0" fontId="5" fillId="0" borderId="14" xfId="70" applyFont="1" applyBorder="1" applyAlignment="1">
      <alignment horizontal="right" vertical="center" wrapText="1"/>
      <protection/>
    </xf>
    <xf numFmtId="0" fontId="5" fillId="0" borderId="14" xfId="70" applyFont="1" applyBorder="1" applyAlignment="1">
      <alignment horizontal="left" vertical="center" wrapText="1" indent="1"/>
      <protection/>
    </xf>
    <xf numFmtId="0" fontId="5" fillId="0" borderId="20" xfId="70" applyFont="1" applyBorder="1" applyAlignment="1">
      <alignment horizontal="left" vertical="center" wrapText="1"/>
      <protection/>
    </xf>
    <xf numFmtId="0" fontId="5" fillId="0" borderId="14" xfId="70" applyFont="1" applyBorder="1" applyAlignment="1">
      <alignment horizontal="center" vertical="center" wrapText="1"/>
      <protection/>
    </xf>
    <xf numFmtId="0" fontId="5" fillId="0" borderId="14" xfId="70" applyFont="1" applyBorder="1" applyAlignment="1">
      <alignment horizontal="left" vertical="center" wrapText="1"/>
      <protection/>
    </xf>
    <xf numFmtId="55" fontId="5" fillId="0" borderId="20" xfId="70" applyNumberFormat="1" applyFont="1" applyBorder="1" applyAlignment="1">
      <alignment horizontal="left" vertical="center" wrapText="1"/>
      <protection/>
    </xf>
    <xf numFmtId="0" fontId="5" fillId="0" borderId="10" xfId="70" applyFont="1" applyBorder="1" applyAlignment="1">
      <alignment vertical="center" wrapText="1"/>
      <protection/>
    </xf>
    <xf numFmtId="0" fontId="6" fillId="0" borderId="75" xfId="70" applyFont="1" applyBorder="1" applyAlignment="1">
      <alignment vertical="center" wrapText="1"/>
      <protection/>
    </xf>
    <xf numFmtId="0" fontId="5" fillId="0" borderId="55" xfId="70" applyFont="1" applyBorder="1" applyAlignment="1">
      <alignment horizontal="center" vertical="center" wrapText="1"/>
      <protection/>
    </xf>
    <xf numFmtId="0" fontId="5" fillId="0" borderId="39" xfId="70" applyFont="1" applyBorder="1" applyAlignment="1">
      <alignment horizontal="left" vertical="center" wrapText="1"/>
      <protection/>
    </xf>
    <xf numFmtId="0" fontId="5" fillId="0" borderId="46" xfId="70" applyFont="1" applyBorder="1" applyAlignment="1">
      <alignment horizontal="left" vertical="center" wrapText="1"/>
      <protection/>
    </xf>
    <xf numFmtId="0" fontId="5" fillId="0" borderId="13" xfId="70" applyFont="1" applyBorder="1" applyAlignment="1">
      <alignment vertical="center" wrapText="1"/>
      <protection/>
    </xf>
    <xf numFmtId="0" fontId="5" fillId="0" borderId="13" xfId="70" applyFont="1" applyBorder="1" applyAlignment="1">
      <alignment horizontal="right" vertical="center" wrapText="1"/>
      <protection/>
    </xf>
    <xf numFmtId="0" fontId="6" fillId="0" borderId="76" xfId="70" applyFont="1" applyBorder="1" applyAlignment="1">
      <alignment vertical="center" wrapText="1"/>
      <protection/>
    </xf>
    <xf numFmtId="0" fontId="5" fillId="0" borderId="77" xfId="70" applyFont="1" applyBorder="1" applyAlignment="1">
      <alignment horizontal="left" vertical="center" wrapText="1"/>
      <protection/>
    </xf>
    <xf numFmtId="0" fontId="5" fillId="0" borderId="78" xfId="70" applyFont="1" applyBorder="1" applyAlignment="1">
      <alignment horizontal="center" vertical="center" wrapText="1"/>
      <protection/>
    </xf>
    <xf numFmtId="0" fontId="2" fillId="0" borderId="0" xfId="70" applyFont="1" applyBorder="1">
      <alignment/>
      <protection/>
    </xf>
    <xf numFmtId="0" fontId="6" fillId="0" borderId="0" xfId="70" applyFont="1" applyBorder="1" applyAlignment="1">
      <alignment vertical="center"/>
      <protection/>
    </xf>
    <xf numFmtId="0" fontId="6" fillId="0" borderId="0" xfId="70" applyFont="1" applyFill="1" applyBorder="1" applyAlignment="1">
      <alignment vertical="center"/>
      <protection/>
    </xf>
    <xf numFmtId="0" fontId="6" fillId="0" borderId="0" xfId="70" applyFont="1" applyBorder="1" applyAlignment="1">
      <alignment horizontal="left" vertical="center" wrapText="1"/>
      <protection/>
    </xf>
    <xf numFmtId="0" fontId="0" fillId="0" borderId="0" xfId="0" applyFont="1" applyBorder="1" applyAlignment="1">
      <alignment/>
    </xf>
    <xf numFmtId="0" fontId="0" fillId="0" borderId="0" xfId="0" applyFont="1" applyBorder="1" applyAlignment="1">
      <alignment horizontal="right"/>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vertical="center" wrapText="1"/>
    </xf>
    <xf numFmtId="0" fontId="6" fillId="0" borderId="0" xfId="0" applyFont="1" applyFill="1" applyBorder="1" applyAlignment="1" applyProtection="1">
      <alignment horizontal="right" vertical="center"/>
      <protection/>
    </xf>
    <xf numFmtId="49"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6" fillId="0" borderId="0" xfId="0" applyFont="1" applyFill="1" applyBorder="1" applyAlignment="1" applyProtection="1">
      <alignment horizontal="left" vertical="center"/>
      <protection/>
    </xf>
    <xf numFmtId="49" fontId="6" fillId="0" borderId="0" xfId="0" applyNumberFormat="1" applyFont="1" applyBorder="1" applyAlignment="1" applyProtection="1">
      <alignment horizontal="left" vertical="center"/>
      <protection/>
    </xf>
    <xf numFmtId="0" fontId="5" fillId="0" borderId="0" xfId="0" applyFont="1" applyFill="1" applyBorder="1" applyAlignment="1">
      <alignment horizontal="right"/>
    </xf>
    <xf numFmtId="0" fontId="37" fillId="0" borderId="0" xfId="0" applyFont="1" applyAlignment="1">
      <alignment horizontal="right" vertical="top"/>
    </xf>
    <xf numFmtId="0" fontId="8" fillId="0" borderId="50" xfId="0" applyFont="1" applyFill="1" applyBorder="1" applyAlignment="1">
      <alignment vertical="center"/>
    </xf>
    <xf numFmtId="0" fontId="8" fillId="0" borderId="54" xfId="0" applyFont="1" applyFill="1" applyBorder="1" applyAlignment="1">
      <alignment vertical="center"/>
    </xf>
    <xf numFmtId="0" fontId="8" fillId="0" borderId="51" xfId="0" applyFont="1" applyFill="1" applyBorder="1" applyAlignment="1">
      <alignment vertical="center"/>
    </xf>
    <xf numFmtId="176" fontId="5" fillId="0" borderId="63" xfId="0" applyNumberFormat="1" applyFont="1" applyFill="1" applyBorder="1" applyAlignment="1" applyProtection="1">
      <alignment horizontal="center" vertical="center"/>
      <protection/>
    </xf>
    <xf numFmtId="176" fontId="5" fillId="0" borderId="0" xfId="0" applyNumberFormat="1" applyFont="1" applyFill="1" applyBorder="1" applyAlignment="1" applyProtection="1">
      <alignment horizontal="center" vertical="center"/>
      <protection/>
    </xf>
    <xf numFmtId="176" fontId="5" fillId="0" borderId="12" xfId="0" applyNumberFormat="1" applyFont="1" applyFill="1" applyBorder="1" applyAlignment="1" applyProtection="1">
      <alignment horizontal="center" vertical="center" wrapText="1"/>
      <protection/>
    </xf>
    <xf numFmtId="176" fontId="17" fillId="0" borderId="79" xfId="0" applyNumberFormat="1" applyFont="1" applyFill="1" applyBorder="1" applyAlignment="1" applyProtection="1">
      <alignment horizontal="center" vertical="center" wrapText="1"/>
      <protection/>
    </xf>
    <xf numFmtId="176" fontId="7" fillId="0" borderId="80" xfId="0" applyNumberFormat="1" applyFont="1" applyFill="1" applyBorder="1" applyAlignment="1" applyProtection="1">
      <alignment horizontal="center" vertical="center"/>
      <protection/>
    </xf>
    <xf numFmtId="176" fontId="17" fillId="0" borderId="53" xfId="0" applyNumberFormat="1" applyFont="1" applyFill="1" applyBorder="1" applyAlignment="1" applyProtection="1">
      <alignment horizontal="center" vertical="center" wrapText="1"/>
      <protection/>
    </xf>
    <xf numFmtId="176" fontId="7" fillId="0" borderId="14" xfId="0" applyNumberFormat="1" applyFont="1" applyFill="1" applyBorder="1" applyAlignment="1" applyProtection="1">
      <alignment horizontal="center" vertical="center"/>
      <protection/>
    </xf>
    <xf numFmtId="176" fontId="17" fillId="0" borderId="81" xfId="0" applyNumberFormat="1" applyFont="1" applyFill="1" applyBorder="1" applyAlignment="1" applyProtection="1">
      <alignment horizontal="center" vertical="center" wrapText="1"/>
      <protection/>
    </xf>
    <xf numFmtId="176" fontId="17" fillId="0" borderId="60" xfId="0" applyNumberFormat="1" applyFont="1" applyFill="1" applyBorder="1" applyAlignment="1" applyProtection="1">
      <alignment horizontal="center" vertical="center" wrapText="1"/>
      <protection/>
    </xf>
    <xf numFmtId="176" fontId="38" fillId="0" borderId="11" xfId="0" applyNumberFormat="1" applyFont="1" applyFill="1" applyBorder="1" applyAlignment="1" applyProtection="1">
      <alignment vertical="center"/>
      <protection/>
    </xf>
    <xf numFmtId="176" fontId="6" fillId="0" borderId="14" xfId="0" applyNumberFormat="1" applyFont="1" applyFill="1" applyBorder="1" applyAlignment="1" applyProtection="1">
      <alignment vertical="center"/>
      <protection locked="0"/>
    </xf>
    <xf numFmtId="176" fontId="6" fillId="0" borderId="79" xfId="0" applyNumberFormat="1" applyFont="1" applyFill="1" applyBorder="1" applyAlignment="1" applyProtection="1">
      <alignment vertical="center"/>
      <protection locked="0"/>
    </xf>
    <xf numFmtId="176" fontId="6" fillId="0" borderId="80" xfId="0" applyNumberFormat="1" applyFont="1" applyFill="1" applyBorder="1" applyAlignment="1" applyProtection="1">
      <alignment vertical="center"/>
      <protection locked="0"/>
    </xf>
    <xf numFmtId="176" fontId="6" fillId="0" borderId="63" xfId="0" applyNumberFormat="1" applyFont="1" applyFill="1" applyBorder="1" applyAlignment="1" applyProtection="1">
      <alignment vertical="center"/>
      <protection locked="0"/>
    </xf>
    <xf numFmtId="176" fontId="7" fillId="0" borderId="52" xfId="0" applyNumberFormat="1" applyFont="1" applyFill="1" applyBorder="1" applyAlignment="1" applyProtection="1">
      <alignment vertical="center"/>
      <protection/>
    </xf>
    <xf numFmtId="176" fontId="5" fillId="0" borderId="52" xfId="0" applyNumberFormat="1" applyFont="1" applyFill="1" applyBorder="1" applyAlignment="1" applyProtection="1">
      <alignment vertical="center"/>
      <protection/>
    </xf>
    <xf numFmtId="176" fontId="6" fillId="0" borderId="27" xfId="0" applyNumberFormat="1" applyFont="1" applyFill="1" applyBorder="1" applyAlignment="1" applyProtection="1">
      <alignment vertical="center"/>
      <protection locked="0"/>
    </xf>
    <xf numFmtId="176" fontId="6" fillId="0" borderId="82" xfId="0" applyNumberFormat="1" applyFont="1" applyFill="1" applyBorder="1" applyAlignment="1" applyProtection="1">
      <alignment vertical="center"/>
      <protection locked="0"/>
    </xf>
    <xf numFmtId="176" fontId="5" fillId="0" borderId="11" xfId="0" applyNumberFormat="1" applyFont="1" applyFill="1" applyBorder="1" applyAlignment="1" applyProtection="1">
      <alignment vertical="center"/>
      <protection/>
    </xf>
    <xf numFmtId="176" fontId="5" fillId="0" borderId="0" xfId="0" applyNumberFormat="1" applyFont="1" applyFill="1" applyBorder="1" applyAlignment="1" applyProtection="1">
      <alignment horizontal="right" vertical="center"/>
      <protection locked="0"/>
    </xf>
    <xf numFmtId="176" fontId="39" fillId="0" borderId="0" xfId="0" applyNumberFormat="1" applyFont="1" applyFill="1" applyAlignment="1" applyProtection="1">
      <alignment vertical="center"/>
      <protection/>
    </xf>
    <xf numFmtId="176" fontId="5" fillId="0" borderId="13" xfId="0" applyNumberFormat="1" applyFont="1" applyFill="1" applyBorder="1" applyAlignment="1" applyProtection="1">
      <alignment horizontal="center" vertical="center"/>
      <protection/>
    </xf>
    <xf numFmtId="176" fontId="38" fillId="0" borderId="11" xfId="0" applyNumberFormat="1" applyFont="1" applyFill="1" applyBorder="1" applyAlignment="1" applyProtection="1">
      <alignment horizontal="center" vertical="center"/>
      <protection/>
    </xf>
    <xf numFmtId="176" fontId="6" fillId="0" borderId="33" xfId="0" applyNumberFormat="1" applyFont="1" applyFill="1" applyBorder="1" applyAlignment="1" applyProtection="1">
      <alignment vertical="center"/>
      <protection locked="0"/>
    </xf>
    <xf numFmtId="176" fontId="6" fillId="0" borderId="83" xfId="0" applyNumberFormat="1" applyFont="1" applyFill="1" applyBorder="1" applyAlignment="1" applyProtection="1">
      <alignment vertical="center"/>
      <protection locked="0"/>
    </xf>
    <xf numFmtId="176" fontId="6" fillId="0" borderId="84" xfId="0" applyNumberFormat="1" applyFont="1" applyFill="1" applyBorder="1" applyAlignment="1" applyProtection="1">
      <alignment vertical="center"/>
      <protection locked="0"/>
    </xf>
    <xf numFmtId="176" fontId="6" fillId="0" borderId="12" xfId="0" applyNumberFormat="1" applyFont="1" applyFill="1" applyBorder="1" applyAlignment="1" applyProtection="1">
      <alignment vertical="center"/>
      <protection locked="0"/>
    </xf>
    <xf numFmtId="181" fontId="6" fillId="0" borderId="22" xfId="0"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181"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protection/>
    </xf>
    <xf numFmtId="0" fontId="11" fillId="0" borderId="10" xfId="70" applyFont="1" applyBorder="1" applyAlignment="1">
      <alignment horizontal="left" vertical="center" wrapText="1"/>
      <protection/>
    </xf>
    <xf numFmtId="0" fontId="5" fillId="0" borderId="14" xfId="70" applyFont="1" applyBorder="1" applyAlignment="1">
      <alignment wrapText="1"/>
      <protection/>
    </xf>
    <xf numFmtId="176" fontId="11" fillId="0" borderId="10" xfId="0" applyNumberFormat="1" applyFont="1" applyFill="1" applyBorder="1" applyAlignment="1" applyProtection="1">
      <alignment vertical="center"/>
      <protection/>
    </xf>
    <xf numFmtId="0" fontId="5" fillId="0" borderId="58" xfId="70" applyFont="1" applyBorder="1" applyAlignment="1">
      <alignment horizontal="right" vertical="center" wrapText="1"/>
      <protection/>
    </xf>
    <xf numFmtId="0" fontId="7" fillId="0" borderId="63" xfId="70" applyFont="1" applyBorder="1" applyAlignment="1">
      <alignment horizontal="left" vertical="center" wrapText="1"/>
      <protection/>
    </xf>
    <xf numFmtId="0" fontId="5" fillId="0" borderId="13" xfId="70" applyFont="1" applyBorder="1" applyAlignment="1">
      <alignment horizontal="left" vertical="center" wrapText="1"/>
      <protection/>
    </xf>
    <xf numFmtId="0" fontId="5" fillId="0" borderId="55" xfId="70" applyFont="1" applyBorder="1" applyAlignment="1">
      <alignment horizontal="left" vertical="center" wrapText="1" indent="1"/>
      <protection/>
    </xf>
    <xf numFmtId="55" fontId="5" fillId="0" borderId="39" xfId="70" applyNumberFormat="1" applyFont="1" applyBorder="1" applyAlignment="1">
      <alignment horizontal="left" vertical="center" wrapText="1"/>
      <protection/>
    </xf>
    <xf numFmtId="0" fontId="5" fillId="0" borderId="85" xfId="70" applyFont="1" applyBorder="1" applyAlignment="1">
      <alignment horizontal="left" vertical="center" wrapText="1"/>
      <protection/>
    </xf>
    <xf numFmtId="55" fontId="5" fillId="0" borderId="86" xfId="70" applyNumberFormat="1" applyFont="1" applyBorder="1" applyAlignment="1">
      <alignment horizontal="left" vertical="center" wrapText="1"/>
      <protection/>
    </xf>
    <xf numFmtId="0" fontId="7" fillId="0" borderId="78" xfId="70" applyFont="1" applyBorder="1" applyAlignment="1">
      <alignment horizontal="center" vertical="center" wrapText="1"/>
      <protection/>
    </xf>
    <xf numFmtId="176" fontId="11" fillId="0" borderId="13" xfId="0" applyNumberFormat="1" applyFont="1" applyFill="1" applyBorder="1" applyAlignment="1" applyProtection="1">
      <alignment vertical="center" wrapText="1"/>
      <protection/>
    </xf>
    <xf numFmtId="176" fontId="17" fillId="0" borderId="13" xfId="0" applyNumberFormat="1" applyFont="1" applyFill="1" applyBorder="1" applyAlignment="1" applyProtection="1">
      <alignment vertical="center" wrapText="1"/>
      <protection/>
    </xf>
    <xf numFmtId="0" fontId="5" fillId="0" borderId="10" xfId="0" applyFont="1" applyBorder="1" applyAlignment="1">
      <alignment horizontal="left" vertical="center"/>
    </xf>
    <xf numFmtId="0" fontId="5" fillId="0" borderId="13" xfId="0" applyFont="1" applyBorder="1" applyAlignment="1">
      <alignment horizontal="left" vertical="center"/>
    </xf>
    <xf numFmtId="176" fontId="17" fillId="0" borderId="20" xfId="0" applyNumberFormat="1" applyFont="1" applyFill="1" applyBorder="1" applyAlignment="1" applyProtection="1">
      <alignment vertical="center" wrapText="1"/>
      <protection locked="0"/>
    </xf>
    <xf numFmtId="0" fontId="6" fillId="0" borderId="10" xfId="0" applyNumberFormat="1" applyFont="1" applyFill="1" applyBorder="1" applyAlignment="1" applyProtection="1">
      <alignment horizontal="right" vertical="center"/>
      <protection locked="0"/>
    </xf>
    <xf numFmtId="0" fontId="6" fillId="0" borderId="69" xfId="0" applyNumberFormat="1" applyFont="1" applyFill="1" applyBorder="1" applyAlignment="1" applyProtection="1">
      <alignment horizontal="right" vertical="center"/>
      <protection locked="0"/>
    </xf>
    <xf numFmtId="0" fontId="6" fillId="0" borderId="69" xfId="0" applyNumberFormat="1" applyFont="1" applyFill="1" applyBorder="1" applyAlignment="1" applyProtection="1">
      <alignment horizontal="right" vertical="center"/>
      <protection/>
    </xf>
    <xf numFmtId="206" fontId="6" fillId="0" borderId="10" xfId="0" applyNumberFormat="1" applyFont="1" applyFill="1" applyBorder="1" applyAlignment="1" applyProtection="1">
      <alignment horizontal="right" vertical="center"/>
      <protection locked="0"/>
    </xf>
    <xf numFmtId="206" fontId="6" fillId="0" borderId="10" xfId="0" applyNumberFormat="1" applyFont="1" applyFill="1" applyBorder="1" applyAlignment="1" applyProtection="1">
      <alignment horizontal="right" vertical="center"/>
      <protection/>
    </xf>
    <xf numFmtId="0" fontId="6" fillId="0" borderId="11" xfId="0" applyNumberFormat="1" applyFont="1" applyFill="1" applyBorder="1" applyAlignment="1" applyProtection="1">
      <alignment horizontal="right" vertical="center"/>
      <protection/>
    </xf>
    <xf numFmtId="0" fontId="6" fillId="0" borderId="21" xfId="0" applyNumberFormat="1" applyFont="1" applyFill="1" applyBorder="1" applyAlignment="1" applyProtection="1">
      <alignment horizontal="right" vertical="center"/>
      <protection/>
    </xf>
    <xf numFmtId="205" fontId="6" fillId="0" borderId="69" xfId="0" applyNumberFormat="1" applyFont="1" applyFill="1" applyBorder="1" applyAlignment="1" applyProtection="1">
      <alignment horizontal="right" vertical="center"/>
      <protection locked="0"/>
    </xf>
    <xf numFmtId="205" fontId="6" fillId="0" borderId="69" xfId="0" applyNumberFormat="1" applyFont="1" applyFill="1" applyBorder="1" applyAlignment="1" applyProtection="1">
      <alignment horizontal="right"/>
      <protection/>
    </xf>
    <xf numFmtId="205" fontId="6" fillId="0" borderId="69" xfId="0" applyNumberFormat="1" applyFont="1" applyFill="1" applyBorder="1" applyAlignment="1" applyProtection="1">
      <alignment horizontal="right" vertical="center"/>
      <protection/>
    </xf>
    <xf numFmtId="176" fontId="5" fillId="0" borderId="40" xfId="0" applyNumberFormat="1" applyFont="1" applyBorder="1" applyAlignment="1">
      <alignment vertical="center"/>
    </xf>
    <xf numFmtId="0" fontId="6" fillId="0" borderId="22" xfId="0" applyNumberFormat="1" applyFont="1" applyFill="1" applyBorder="1" applyAlignment="1" applyProtection="1">
      <alignment horizontal="right" vertical="center"/>
      <protection/>
    </xf>
    <xf numFmtId="0" fontId="6" fillId="0" borderId="79" xfId="0" applyNumberFormat="1" applyFont="1" applyFill="1" applyBorder="1" applyAlignment="1" applyProtection="1">
      <alignment horizontal="right" vertical="center"/>
      <protection locked="0"/>
    </xf>
    <xf numFmtId="0" fontId="6" fillId="0" borderId="14" xfId="0" applyNumberFormat="1" applyFont="1" applyFill="1" applyBorder="1" applyAlignment="1" applyProtection="1">
      <alignment horizontal="right" vertical="center"/>
      <protection locked="0"/>
    </xf>
    <xf numFmtId="49" fontId="5" fillId="0" borderId="10" xfId="0" applyNumberFormat="1" applyFont="1" applyBorder="1" applyAlignment="1">
      <alignment horizontal="right" vertical="center"/>
    </xf>
    <xf numFmtId="176" fontId="5" fillId="0" borderId="20" xfId="0" applyNumberFormat="1" applyFont="1" applyBorder="1" applyAlignment="1">
      <alignment horizontal="right" vertical="center"/>
    </xf>
    <xf numFmtId="207" fontId="5" fillId="0" borderId="10" xfId="42" applyNumberFormat="1" applyFont="1" applyBorder="1" applyAlignment="1">
      <alignment horizontal="right" vertical="center"/>
    </xf>
    <xf numFmtId="207" fontId="5" fillId="0" borderId="10" xfId="42" applyNumberFormat="1" applyFont="1" applyFill="1" applyBorder="1" applyAlignment="1">
      <alignment horizontal="right" vertical="center"/>
    </xf>
    <xf numFmtId="0" fontId="6" fillId="0" borderId="10" xfId="0" applyNumberFormat="1" applyFont="1" applyFill="1" applyBorder="1" applyAlignment="1" applyProtection="1">
      <alignment horizontal="right" vertical="center"/>
      <protection/>
    </xf>
    <xf numFmtId="0" fontId="5" fillId="0" borderId="10"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49" fontId="5" fillId="0" borderId="22" xfId="0" applyNumberFormat="1" applyFont="1" applyBorder="1" applyAlignment="1">
      <alignment horizontal="right" vertical="center"/>
    </xf>
    <xf numFmtId="207" fontId="5" fillId="0" borderId="22" xfId="42" applyNumberFormat="1" applyFont="1" applyBorder="1" applyAlignment="1">
      <alignment horizontal="right" vertical="center"/>
    </xf>
    <xf numFmtId="0" fontId="11" fillId="0" borderId="15" xfId="63" applyFont="1" applyBorder="1" applyAlignment="1" applyProtection="1">
      <alignment vertical="center"/>
      <protection/>
    </xf>
    <xf numFmtId="208" fontId="5" fillId="0" borderId="10" xfId="63" applyNumberFormat="1" applyFont="1" applyFill="1" applyBorder="1" applyAlignment="1" applyProtection="1">
      <alignment vertical="center"/>
      <protection locked="0"/>
    </xf>
    <xf numFmtId="208" fontId="5" fillId="0" borderId="22" xfId="63" applyNumberFormat="1" applyFont="1" applyFill="1" applyBorder="1" applyAlignment="1" applyProtection="1">
      <alignment vertical="center"/>
      <protection locked="0"/>
    </xf>
    <xf numFmtId="176" fontId="5" fillId="0" borderId="10" xfId="63" applyNumberFormat="1" applyFont="1" applyFill="1" applyBorder="1" applyAlignment="1" applyProtection="1">
      <alignment horizontal="right" vertical="center"/>
      <protection locked="0"/>
    </xf>
    <xf numFmtId="176" fontId="5" fillId="0" borderId="22" xfId="63" applyNumberFormat="1" applyFont="1" applyFill="1" applyBorder="1" applyAlignment="1" applyProtection="1">
      <alignment horizontal="right" vertical="center"/>
      <protection locked="0"/>
    </xf>
    <xf numFmtId="0" fontId="8" fillId="0" borderId="10" xfId="61" applyFont="1" applyFill="1" applyBorder="1" applyAlignment="1">
      <alignment horizontal="right" vertical="center"/>
      <protection/>
    </xf>
    <xf numFmtId="0" fontId="8" fillId="0" borderId="22" xfId="61" applyFont="1" applyFill="1" applyBorder="1" applyAlignment="1">
      <alignment horizontal="right" vertical="center"/>
      <protection/>
    </xf>
    <xf numFmtId="207" fontId="8" fillId="0" borderId="22" xfId="42" applyNumberFormat="1" applyFont="1" applyFill="1" applyBorder="1" applyAlignment="1">
      <alignment vertical="center"/>
    </xf>
    <xf numFmtId="0" fontId="8" fillId="0" borderId="20" xfId="61" applyFont="1" applyFill="1" applyBorder="1" applyAlignment="1">
      <alignment horizontal="right" vertical="center"/>
      <protection/>
    </xf>
    <xf numFmtId="207" fontId="8" fillId="0" borderId="23" xfId="42" applyNumberFormat="1" applyFont="1" applyFill="1" applyBorder="1" applyAlignment="1">
      <alignment vertical="center"/>
    </xf>
    <xf numFmtId="0" fontId="8" fillId="0" borderId="0" xfId="65" applyFont="1" applyAlignment="1">
      <alignment vertical="center"/>
      <protection/>
    </xf>
    <xf numFmtId="0" fontId="5" fillId="0" borderId="0" xfId="65" applyFont="1" applyAlignment="1">
      <alignment vertical="center"/>
      <protection/>
    </xf>
    <xf numFmtId="0" fontId="5" fillId="0" borderId="0" xfId="65" applyFont="1" applyFill="1" applyAlignment="1">
      <alignment vertical="center"/>
      <protection/>
    </xf>
    <xf numFmtId="0" fontId="6" fillId="0" borderId="0" xfId="65" applyFont="1" applyFill="1" applyAlignment="1">
      <alignment vertical="center"/>
      <protection/>
    </xf>
    <xf numFmtId="0" fontId="6" fillId="0" borderId="0" xfId="65" applyFont="1" applyFill="1" applyAlignment="1" applyProtection="1">
      <alignment horizontal="right" vertical="center"/>
      <protection/>
    </xf>
    <xf numFmtId="0" fontId="5" fillId="0" borderId="24" xfId="65" applyFont="1" applyFill="1" applyBorder="1" applyAlignment="1">
      <alignment horizontal="center" vertical="center"/>
      <protection/>
    </xf>
    <xf numFmtId="0" fontId="5" fillId="0" borderId="0" xfId="65" applyFont="1" applyFill="1" applyBorder="1" applyAlignment="1">
      <alignment vertical="center"/>
      <protection/>
    </xf>
    <xf numFmtId="0" fontId="5" fillId="0" borderId="49" xfId="65" applyFont="1" applyFill="1" applyBorder="1" applyAlignment="1">
      <alignment vertical="center"/>
      <protection/>
    </xf>
    <xf numFmtId="0" fontId="5" fillId="0" borderId="63" xfId="65" applyFont="1" applyFill="1" applyBorder="1" applyAlignment="1">
      <alignment vertical="center"/>
      <protection/>
    </xf>
    <xf numFmtId="0" fontId="5" fillId="0" borderId="10" xfId="65" applyFont="1" applyFill="1" applyBorder="1" applyAlignment="1">
      <alignment vertical="center"/>
      <protection/>
    </xf>
    <xf numFmtId="0" fontId="5" fillId="0" borderId="20" xfId="65" applyFont="1" applyFill="1" applyBorder="1" applyAlignment="1">
      <alignment vertical="center"/>
      <protection/>
    </xf>
    <xf numFmtId="0" fontId="5" fillId="0" borderId="20" xfId="65" applyFont="1" applyFill="1" applyBorder="1" applyAlignment="1" applyProtection="1">
      <alignment horizontal="right" vertical="center"/>
      <protection/>
    </xf>
    <xf numFmtId="0" fontId="5" fillId="0" borderId="14" xfId="65" applyFont="1" applyFill="1" applyBorder="1" applyAlignment="1">
      <alignment horizontal="left" vertical="center"/>
      <protection/>
    </xf>
    <xf numFmtId="0" fontId="5" fillId="0" borderId="35" xfId="65" applyFont="1" applyFill="1" applyBorder="1" applyAlignment="1">
      <alignment vertical="center"/>
      <protection/>
    </xf>
    <xf numFmtId="0" fontId="5" fillId="0" borderId="63" xfId="65" applyFont="1" applyFill="1" applyBorder="1" applyAlignment="1">
      <alignment horizontal="left" vertical="center"/>
      <protection/>
    </xf>
    <xf numFmtId="0" fontId="5" fillId="0" borderId="15" xfId="65" applyFont="1" applyFill="1" applyBorder="1" applyAlignment="1">
      <alignment vertical="center"/>
      <protection/>
    </xf>
    <xf numFmtId="0" fontId="5" fillId="0" borderId="87" xfId="65" applyFont="1" applyFill="1" applyBorder="1" applyAlignment="1">
      <alignment vertical="center"/>
      <protection/>
    </xf>
    <xf numFmtId="0" fontId="5" fillId="0" borderId="27" xfId="65" applyFont="1" applyFill="1" applyBorder="1" applyAlignment="1">
      <alignment horizontal="left" vertical="center"/>
      <protection/>
    </xf>
    <xf numFmtId="0" fontId="5" fillId="0" borderId="45" xfId="65" applyFont="1" applyFill="1" applyBorder="1" applyAlignment="1">
      <alignment horizontal="left" vertical="center"/>
      <protection/>
    </xf>
    <xf numFmtId="0" fontId="5" fillId="0" borderId="0" xfId="65" applyFont="1" applyFill="1" applyAlignment="1">
      <alignment horizontal="right" vertical="center"/>
      <protection/>
    </xf>
    <xf numFmtId="0" fontId="6" fillId="0" borderId="0" xfId="66" applyFont="1" applyAlignment="1">
      <alignment vertical="center"/>
      <protection/>
    </xf>
    <xf numFmtId="0" fontId="18" fillId="0" borderId="0" xfId="66" applyFont="1" applyAlignment="1">
      <alignment vertical="center"/>
      <protection/>
    </xf>
    <xf numFmtId="0" fontId="8" fillId="0" borderId="0" xfId="66" applyFont="1" applyAlignment="1">
      <alignment vertical="center"/>
      <protection/>
    </xf>
    <xf numFmtId="0" fontId="6" fillId="0" borderId="0" xfId="66" applyFont="1" applyFill="1" applyAlignment="1">
      <alignment vertical="center"/>
      <protection/>
    </xf>
    <xf numFmtId="176" fontId="6" fillId="0" borderId="0" xfId="66" applyNumberFormat="1" applyFont="1" applyFill="1" applyAlignment="1" applyProtection="1">
      <alignment horizontal="right" vertical="center"/>
      <protection/>
    </xf>
    <xf numFmtId="0" fontId="5" fillId="0" borderId="24" xfId="66" applyFont="1" applyFill="1" applyBorder="1" applyAlignment="1">
      <alignment horizontal="center" vertical="center"/>
      <protection/>
    </xf>
    <xf numFmtId="0" fontId="5" fillId="0" borderId="18" xfId="66" applyFont="1" applyFill="1" applyBorder="1" applyAlignment="1">
      <alignment horizontal="center" vertical="center" wrapText="1"/>
      <protection/>
    </xf>
    <xf numFmtId="0" fontId="5" fillId="0" borderId="18" xfId="66" applyFont="1" applyFill="1" applyBorder="1" applyAlignment="1">
      <alignment horizontal="center" vertical="center"/>
      <protection/>
    </xf>
    <xf numFmtId="0" fontId="5" fillId="0" borderId="19" xfId="66" applyFont="1" applyFill="1" applyBorder="1" applyAlignment="1">
      <alignment horizontal="center" vertical="center" wrapText="1"/>
      <protection/>
    </xf>
    <xf numFmtId="0" fontId="5" fillId="0" borderId="0" xfId="66" applyFont="1" applyFill="1" applyAlignment="1">
      <alignment vertical="center"/>
      <protection/>
    </xf>
    <xf numFmtId="0" fontId="6" fillId="0" borderId="25" xfId="66" applyFont="1" applyFill="1" applyBorder="1" applyAlignment="1">
      <alignment vertical="center" wrapText="1"/>
      <protection/>
    </xf>
    <xf numFmtId="0" fontId="6" fillId="0" borderId="10" xfId="66" applyFont="1" applyFill="1" applyBorder="1" applyAlignment="1">
      <alignment vertical="center"/>
      <protection/>
    </xf>
    <xf numFmtId="0" fontId="6" fillId="0" borderId="25" xfId="66" applyFont="1" applyFill="1" applyBorder="1" applyAlignment="1">
      <alignment vertical="center"/>
      <protection/>
    </xf>
    <xf numFmtId="0" fontId="6" fillId="0" borderId="25" xfId="66" applyFont="1" applyFill="1" applyBorder="1" applyAlignment="1">
      <alignment vertical="center" shrinkToFit="1"/>
      <protection/>
    </xf>
    <xf numFmtId="0" fontId="6" fillId="0" borderId="40" xfId="66" applyFont="1" applyFill="1" applyBorder="1" applyAlignment="1">
      <alignment vertical="center"/>
      <protection/>
    </xf>
    <xf numFmtId="0" fontId="6" fillId="0" borderId="13" xfId="66" applyFont="1" applyFill="1" applyBorder="1" applyAlignment="1">
      <alignment vertical="center"/>
      <protection/>
    </xf>
    <xf numFmtId="0" fontId="6" fillId="0" borderId="40" xfId="66" applyFont="1" applyFill="1" applyBorder="1" applyAlignment="1">
      <alignment vertical="center" wrapText="1" shrinkToFit="1"/>
      <protection/>
    </xf>
    <xf numFmtId="0" fontId="6" fillId="0" borderId="26" xfId="66" applyFont="1" applyFill="1" applyBorder="1" applyAlignment="1">
      <alignment vertical="center" shrinkToFit="1"/>
      <protection/>
    </xf>
    <xf numFmtId="0" fontId="6" fillId="0" borderId="22" xfId="66" applyFont="1" applyFill="1" applyBorder="1" applyAlignment="1">
      <alignment vertical="center"/>
      <protection/>
    </xf>
    <xf numFmtId="0" fontId="6" fillId="0" borderId="0" xfId="66" applyFont="1" applyFill="1" applyBorder="1" applyAlignment="1">
      <alignment vertical="center"/>
      <protection/>
    </xf>
    <xf numFmtId="0" fontId="5" fillId="0" borderId="0" xfId="66" applyFont="1" applyAlignment="1">
      <alignment vertical="center"/>
      <protection/>
    </xf>
    <xf numFmtId="0" fontId="5" fillId="0" borderId="10" xfId="66" applyFont="1" applyFill="1" applyBorder="1" applyAlignment="1">
      <alignment horizontal="center" vertical="center" wrapText="1"/>
      <protection/>
    </xf>
    <xf numFmtId="0" fontId="6" fillId="0" borderId="25" xfId="66" applyFont="1" applyFill="1" applyBorder="1" applyAlignment="1">
      <alignment horizontal="center" vertical="center" wrapText="1"/>
      <protection/>
    </xf>
    <xf numFmtId="0" fontId="6" fillId="0" borderId="10" xfId="66" applyFont="1" applyFill="1" applyBorder="1" applyAlignment="1">
      <alignment horizontal="center" vertical="center"/>
      <protection/>
    </xf>
    <xf numFmtId="0" fontId="6" fillId="0" borderId="10" xfId="66" applyFont="1" applyFill="1" applyBorder="1" applyAlignment="1">
      <alignment horizontal="center" vertical="center" wrapText="1"/>
      <protection/>
    </xf>
    <xf numFmtId="0" fontId="11" fillId="0" borderId="20" xfId="66" applyFont="1" applyFill="1" applyBorder="1" applyAlignment="1">
      <alignment vertical="center" wrapText="1"/>
      <protection/>
    </xf>
    <xf numFmtId="0" fontId="6" fillId="0" borderId="26" xfId="66" applyFont="1" applyFill="1" applyBorder="1" applyAlignment="1">
      <alignment horizontal="center" vertical="center" wrapText="1"/>
      <protection/>
    </xf>
    <xf numFmtId="0" fontId="6" fillId="0" borderId="22" xfId="66" applyFont="1" applyFill="1" applyBorder="1" applyAlignment="1">
      <alignment horizontal="center" vertical="center"/>
      <protection/>
    </xf>
    <xf numFmtId="0" fontId="6" fillId="0" borderId="22" xfId="66" applyFont="1" applyFill="1" applyBorder="1" applyAlignment="1">
      <alignment horizontal="center" vertical="center" wrapText="1"/>
      <protection/>
    </xf>
    <xf numFmtId="0" fontId="11" fillId="0" borderId="23" xfId="66" applyFont="1" applyFill="1" applyBorder="1" applyAlignment="1">
      <alignment vertical="center" wrapText="1"/>
      <protection/>
    </xf>
    <xf numFmtId="0" fontId="5" fillId="0" borderId="0" xfId="66" applyFont="1" applyFill="1" applyBorder="1" applyAlignment="1">
      <alignment horizontal="right" vertical="center"/>
      <protection/>
    </xf>
    <xf numFmtId="0" fontId="5" fillId="0" borderId="1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87" xfId="0" applyFont="1" applyFill="1" applyBorder="1" applyAlignment="1">
      <alignment horizontal="center" vertical="center"/>
    </xf>
    <xf numFmtId="0" fontId="8" fillId="0" borderId="0" xfId="68" applyFont="1" applyAlignment="1">
      <alignment vertical="center"/>
      <protection/>
    </xf>
    <xf numFmtId="176" fontId="6" fillId="0" borderId="0" xfId="68" applyNumberFormat="1" applyFont="1" applyAlignment="1">
      <alignment vertical="center"/>
      <protection/>
    </xf>
    <xf numFmtId="0" fontId="6" fillId="0" borderId="0" xfId="68" applyNumberFormat="1" applyFont="1" applyAlignment="1">
      <alignment vertical="center"/>
      <protection/>
    </xf>
    <xf numFmtId="0" fontId="5" fillId="0" borderId="0" xfId="68" applyFont="1" applyAlignment="1">
      <alignment vertical="center"/>
      <protection/>
    </xf>
    <xf numFmtId="176" fontId="6" fillId="0" borderId="0" xfId="68" applyNumberFormat="1" applyFont="1" applyAlignment="1">
      <alignment horizontal="right" vertical="center"/>
      <protection/>
    </xf>
    <xf numFmtId="0" fontId="6" fillId="0" borderId="0" xfId="68" applyNumberFormat="1" applyFont="1" applyAlignment="1">
      <alignment horizontal="right" vertical="center"/>
      <protection/>
    </xf>
    <xf numFmtId="0" fontId="6" fillId="0" borderId="0" xfId="68" applyFont="1" applyFill="1" applyAlignment="1" applyProtection="1">
      <alignment horizontal="right" vertical="center"/>
      <protection/>
    </xf>
    <xf numFmtId="176" fontId="5" fillId="0" borderId="29" xfId="68" applyNumberFormat="1" applyFont="1" applyBorder="1" applyAlignment="1">
      <alignment horizontal="center" vertical="center"/>
      <protection/>
    </xf>
    <xf numFmtId="176" fontId="7" fillId="0" borderId="29" xfId="68" applyNumberFormat="1" applyFont="1" applyBorder="1" applyAlignment="1">
      <alignment horizontal="center" vertical="center"/>
      <protection/>
    </xf>
    <xf numFmtId="176" fontId="5" fillId="0" borderId="12" xfId="68" applyNumberFormat="1" applyFont="1" applyBorder="1" applyAlignment="1">
      <alignment horizontal="center" vertical="center"/>
      <protection/>
    </xf>
    <xf numFmtId="176" fontId="7" fillId="0" borderId="12" xfId="68" applyNumberFormat="1" applyFont="1" applyBorder="1" applyAlignment="1">
      <alignment horizontal="center" vertical="center"/>
      <protection/>
    </xf>
    <xf numFmtId="176" fontId="5" fillId="0" borderId="11" xfId="68" applyNumberFormat="1" applyFont="1" applyBorder="1" applyAlignment="1">
      <alignment horizontal="center" vertical="center"/>
      <protection/>
    </xf>
    <xf numFmtId="0" fontId="5" fillId="0" borderId="11" xfId="68" applyFont="1" applyBorder="1" applyAlignment="1">
      <alignment horizontal="center" vertical="center"/>
      <protection/>
    </xf>
    <xf numFmtId="0" fontId="5" fillId="0" borderId="10" xfId="68" applyNumberFormat="1" applyFont="1" applyBorder="1" applyAlignment="1">
      <alignment horizontal="center" vertical="center"/>
      <protection/>
    </xf>
    <xf numFmtId="176" fontId="15" fillId="0" borderId="10" xfId="68" applyNumberFormat="1" applyFont="1" applyFill="1" applyBorder="1" applyAlignment="1">
      <alignment horizontal="center" vertical="center" wrapText="1"/>
      <protection/>
    </xf>
    <xf numFmtId="0" fontId="5" fillId="0" borderId="10" xfId="68" applyNumberFormat="1" applyFont="1" applyFill="1" applyBorder="1" applyAlignment="1">
      <alignment horizontal="center" vertical="center"/>
      <protection/>
    </xf>
    <xf numFmtId="0" fontId="6" fillId="0" borderId="10" xfId="68" applyNumberFormat="1" applyFont="1" applyFill="1" applyBorder="1" applyAlignment="1">
      <alignment horizontal="center" vertical="center"/>
      <protection/>
    </xf>
    <xf numFmtId="176" fontId="15" fillId="0" borderId="14" xfId="68" applyNumberFormat="1" applyFont="1" applyFill="1" applyBorder="1" applyAlignment="1">
      <alignment horizontal="center" vertical="center" wrapText="1"/>
      <protection/>
    </xf>
    <xf numFmtId="176" fontId="5" fillId="0" borderId="36" xfId="68" applyNumberFormat="1" applyFont="1" applyFill="1" applyBorder="1" applyAlignment="1">
      <alignment horizontal="left" vertical="center"/>
      <protection/>
    </xf>
    <xf numFmtId="176" fontId="6" fillId="0" borderId="39" xfId="68" applyNumberFormat="1" applyFont="1" applyBorder="1" applyAlignment="1">
      <alignment vertical="center"/>
      <protection/>
    </xf>
    <xf numFmtId="176" fontId="6" fillId="0" borderId="36" xfId="68" applyNumberFormat="1" applyFont="1" applyFill="1" applyBorder="1" applyAlignment="1">
      <alignment horizontal="left" vertical="center"/>
      <protection/>
    </xf>
    <xf numFmtId="176" fontId="6" fillId="0" borderId="23" xfId="68" applyNumberFormat="1" applyFont="1" applyBorder="1" applyAlignment="1">
      <alignment vertical="center"/>
      <protection/>
    </xf>
    <xf numFmtId="176" fontId="5" fillId="0" borderId="11" xfId="68" applyNumberFormat="1" applyFont="1" applyFill="1" applyBorder="1" applyAlignment="1">
      <alignment vertical="center"/>
      <protection/>
    </xf>
    <xf numFmtId="0" fontId="6" fillId="0" borderId="13" xfId="62" applyNumberFormat="1" applyFont="1" applyFill="1" applyBorder="1" applyAlignment="1" applyProtection="1">
      <alignment horizontal="right" vertical="center"/>
      <protection locked="0"/>
    </xf>
    <xf numFmtId="176" fontId="6" fillId="0" borderId="31" xfId="68" applyNumberFormat="1" applyFont="1" applyBorder="1" applyAlignment="1">
      <alignment vertical="center"/>
      <protection/>
    </xf>
    <xf numFmtId="176" fontId="5" fillId="0" borderId="10" xfId="68" applyNumberFormat="1" applyFont="1" applyFill="1" applyBorder="1" applyAlignment="1">
      <alignment vertical="center"/>
      <protection/>
    </xf>
    <xf numFmtId="0" fontId="6" fillId="0" borderId="22" xfId="62" applyNumberFormat="1" applyFont="1" applyFill="1" applyBorder="1" applyAlignment="1" applyProtection="1">
      <alignment horizontal="right" vertical="center"/>
      <protection locked="0"/>
    </xf>
    <xf numFmtId="176" fontId="6" fillId="0" borderId="33" xfId="68" applyNumberFormat="1" applyFont="1" applyBorder="1" applyAlignment="1">
      <alignment vertical="center"/>
      <protection/>
    </xf>
    <xf numFmtId="0" fontId="5" fillId="0" borderId="0" xfId="68" applyFont="1" applyFill="1" applyAlignment="1">
      <alignment vertical="center"/>
      <protection/>
    </xf>
    <xf numFmtId="176" fontId="5" fillId="0" borderId="0" xfId="68" applyNumberFormat="1" applyFont="1" applyFill="1" applyAlignment="1">
      <alignment vertical="center"/>
      <protection/>
    </xf>
    <xf numFmtId="0" fontId="5" fillId="0" borderId="0" xfId="68" applyNumberFormat="1" applyFont="1" applyFill="1" applyAlignment="1">
      <alignment vertical="center"/>
      <protection/>
    </xf>
    <xf numFmtId="176" fontId="8" fillId="0" borderId="0" xfId="68" applyNumberFormat="1" applyFont="1" applyFill="1" applyAlignment="1">
      <alignment vertical="center"/>
      <protection/>
    </xf>
    <xf numFmtId="0" fontId="6" fillId="0" borderId="0" xfId="68" applyFont="1" applyFill="1" applyAlignment="1">
      <alignment horizontal="center" vertical="center"/>
      <protection/>
    </xf>
    <xf numFmtId="176" fontId="6" fillId="0" borderId="0" xfId="68" applyNumberFormat="1" applyFont="1" applyFill="1" applyAlignment="1">
      <alignment vertical="center"/>
      <protection/>
    </xf>
    <xf numFmtId="0" fontId="6" fillId="0" borderId="0" xfId="68" applyFont="1" applyFill="1" applyAlignment="1">
      <alignment vertical="center"/>
      <protection/>
    </xf>
    <xf numFmtId="176" fontId="6" fillId="0" borderId="0" xfId="68" applyNumberFormat="1" applyFont="1" applyFill="1" applyAlignment="1">
      <alignment horizontal="right" vertical="center"/>
      <protection/>
    </xf>
    <xf numFmtId="176" fontId="6" fillId="0" borderId="18" xfId="68" applyNumberFormat="1" applyFont="1" applyFill="1" applyBorder="1" applyAlignment="1">
      <alignment horizontal="centerContinuous" vertical="center"/>
      <protection/>
    </xf>
    <xf numFmtId="176" fontId="7" fillId="0" borderId="10" xfId="68" applyNumberFormat="1" applyFont="1" applyFill="1" applyBorder="1" applyAlignment="1">
      <alignment horizontal="centerContinuous" vertical="center"/>
      <protection/>
    </xf>
    <xf numFmtId="49" fontId="7" fillId="0" borderId="10" xfId="68" applyNumberFormat="1" applyFont="1" applyFill="1" applyBorder="1" applyAlignment="1">
      <alignment horizontal="center" vertical="center"/>
      <protection/>
    </xf>
    <xf numFmtId="0" fontId="7" fillId="0" borderId="10" xfId="68" applyFont="1" applyFill="1" applyBorder="1" applyAlignment="1">
      <alignment horizontal="left" vertical="center"/>
      <protection/>
    </xf>
    <xf numFmtId="0" fontId="5" fillId="0" borderId="0" xfId="68" applyFont="1" applyFill="1" applyBorder="1" applyAlignment="1">
      <alignment horizontal="center" vertical="center"/>
      <protection/>
    </xf>
    <xf numFmtId="38" fontId="6" fillId="0" borderId="0" xfId="68" applyNumberFormat="1" applyFont="1" applyFill="1" applyBorder="1" applyAlignment="1">
      <alignment vertical="center"/>
      <protection/>
    </xf>
    <xf numFmtId="181" fontId="6" fillId="0" borderId="0" xfId="68" applyNumberFormat="1" applyFont="1" applyFill="1" applyBorder="1" applyAlignment="1">
      <alignment vertical="center"/>
      <protection/>
    </xf>
    <xf numFmtId="182" fontId="6" fillId="0" borderId="0" xfId="68" applyNumberFormat="1" applyFont="1" applyFill="1" applyBorder="1" applyAlignment="1">
      <alignment vertical="center"/>
      <protection/>
    </xf>
    <xf numFmtId="176" fontId="5" fillId="0" borderId="0" xfId="68" applyNumberFormat="1" applyFont="1" applyFill="1" applyBorder="1" applyAlignment="1">
      <alignment horizontal="left" vertical="center"/>
      <protection/>
    </xf>
    <xf numFmtId="176" fontId="7" fillId="0" borderId="0" xfId="68" applyNumberFormat="1" applyFont="1" applyFill="1" applyBorder="1" applyAlignment="1">
      <alignment horizontal="center" vertical="center"/>
      <protection/>
    </xf>
    <xf numFmtId="0" fontId="8" fillId="0" borderId="0" xfId="67" applyFont="1" applyFill="1" applyAlignment="1">
      <alignment vertical="center"/>
      <protection/>
    </xf>
    <xf numFmtId="0" fontId="6" fillId="0" borderId="0" xfId="67" applyFont="1" applyFill="1" applyAlignment="1">
      <alignment vertical="center"/>
      <protection/>
    </xf>
    <xf numFmtId="0" fontId="5" fillId="0" borderId="0" xfId="67" applyFont="1" applyFill="1" applyAlignment="1">
      <alignment vertical="center"/>
      <protection/>
    </xf>
    <xf numFmtId="0" fontId="6" fillId="0" borderId="0" xfId="67" applyFont="1" applyFill="1" applyAlignment="1" applyProtection="1">
      <alignment horizontal="right" vertical="center"/>
      <protection/>
    </xf>
    <xf numFmtId="0" fontId="5" fillId="0" borderId="24" xfId="67" applyFont="1" applyFill="1" applyBorder="1" applyAlignment="1">
      <alignment horizontal="center" vertical="center" wrapText="1"/>
      <protection/>
    </xf>
    <xf numFmtId="0" fontId="5" fillId="0" borderId="18" xfId="67" applyFont="1" applyFill="1" applyBorder="1" applyAlignment="1">
      <alignment horizontal="center" vertical="center" wrapText="1"/>
      <protection/>
    </xf>
    <xf numFmtId="0" fontId="6" fillId="0" borderId="19" xfId="67" applyFont="1" applyFill="1" applyBorder="1" applyAlignment="1">
      <alignment horizontal="center" vertical="center"/>
      <protection/>
    </xf>
    <xf numFmtId="0" fontId="5" fillId="0" borderId="20" xfId="67" applyFont="1" applyFill="1" applyBorder="1" applyAlignment="1">
      <alignment horizontal="center" vertical="center"/>
      <protection/>
    </xf>
    <xf numFmtId="0" fontId="6" fillId="0" borderId="25" xfId="67" applyFont="1" applyFill="1" applyBorder="1" applyAlignment="1" applyProtection="1">
      <alignment vertical="center"/>
      <protection locked="0"/>
    </xf>
    <xf numFmtId="0" fontId="6" fillId="0" borderId="10" xfId="67" applyFont="1" applyFill="1" applyBorder="1" applyAlignment="1">
      <alignment vertical="center"/>
      <protection/>
    </xf>
    <xf numFmtId="185" fontId="6" fillId="0" borderId="10" xfId="67" applyNumberFormat="1" applyFont="1" applyFill="1" applyBorder="1" applyAlignment="1">
      <alignment vertical="center"/>
      <protection/>
    </xf>
    <xf numFmtId="0" fontId="6" fillId="0" borderId="20" xfId="67" applyFont="1" applyFill="1" applyBorder="1" applyAlignment="1" applyProtection="1">
      <alignment vertical="center"/>
      <protection locked="0"/>
    </xf>
    <xf numFmtId="0" fontId="5" fillId="0" borderId="26" xfId="67" applyFont="1" applyFill="1" applyBorder="1" applyAlignment="1" applyProtection="1">
      <alignment vertical="center"/>
      <protection locked="0"/>
    </xf>
    <xf numFmtId="176" fontId="5" fillId="0" borderId="22" xfId="67" applyNumberFormat="1" applyFont="1" applyFill="1" applyBorder="1" applyAlignment="1" applyProtection="1">
      <alignment vertical="center"/>
      <protection locked="0"/>
    </xf>
    <xf numFmtId="188" fontId="5" fillId="0" borderId="22" xfId="67" applyNumberFormat="1" applyFont="1" applyFill="1" applyBorder="1" applyAlignment="1" applyProtection="1">
      <alignment horizontal="right" vertical="center"/>
      <protection locked="0"/>
    </xf>
    <xf numFmtId="0" fontId="6" fillId="0" borderId="23" xfId="67" applyFont="1" applyFill="1" applyBorder="1" applyAlignment="1" applyProtection="1">
      <alignment vertical="center"/>
      <protection locked="0"/>
    </xf>
    <xf numFmtId="0" fontId="5" fillId="0" borderId="0" xfId="67" applyFont="1" applyFill="1" applyBorder="1" applyAlignment="1">
      <alignment vertical="center"/>
      <protection/>
    </xf>
    <xf numFmtId="0" fontId="5" fillId="0" borderId="0" xfId="67" applyFont="1" applyFill="1" applyBorder="1" applyAlignment="1" applyProtection="1">
      <alignment vertical="center"/>
      <protection locked="0"/>
    </xf>
    <xf numFmtId="176" fontId="5" fillId="0" borderId="0" xfId="67" applyNumberFormat="1" applyFont="1" applyFill="1" applyBorder="1" applyAlignment="1" applyProtection="1">
      <alignment vertical="center"/>
      <protection locked="0"/>
    </xf>
    <xf numFmtId="188" fontId="5" fillId="0" borderId="0" xfId="67" applyNumberFormat="1" applyFont="1" applyFill="1" applyBorder="1" applyAlignment="1" applyProtection="1">
      <alignment horizontal="right" vertical="center"/>
      <protection locked="0"/>
    </xf>
    <xf numFmtId="0" fontId="6" fillId="0" borderId="0" xfId="67" applyFont="1" applyFill="1" applyBorder="1" applyAlignment="1" applyProtection="1">
      <alignment vertical="center"/>
      <protection locked="0"/>
    </xf>
    <xf numFmtId="0" fontId="6" fillId="0" borderId="0" xfId="67" applyFont="1" applyFill="1" applyBorder="1" applyAlignment="1">
      <alignment vertical="center"/>
      <protection/>
    </xf>
    <xf numFmtId="176" fontId="6" fillId="0" borderId="10" xfId="63" applyNumberFormat="1" applyFont="1" applyFill="1" applyBorder="1" applyAlignment="1">
      <alignment vertical="center"/>
      <protection/>
    </xf>
    <xf numFmtId="210" fontId="6" fillId="0" borderId="10" xfId="63" applyNumberFormat="1" applyFont="1" applyFill="1" applyBorder="1" applyAlignment="1">
      <alignment vertical="center"/>
      <protection/>
    </xf>
    <xf numFmtId="176" fontId="6" fillId="0" borderId="22" xfId="63" applyNumberFormat="1" applyFont="1" applyFill="1" applyBorder="1" applyAlignment="1">
      <alignment vertical="center"/>
      <protection/>
    </xf>
    <xf numFmtId="210" fontId="6" fillId="0" borderId="22" xfId="63" applyNumberFormat="1" applyFont="1" applyFill="1" applyBorder="1" applyAlignment="1">
      <alignment vertical="center"/>
      <protection/>
    </xf>
    <xf numFmtId="176" fontId="6" fillId="0" borderId="20" xfId="63" applyNumberFormat="1" applyFont="1" applyBorder="1" applyAlignment="1">
      <alignment horizontal="center" vertical="center"/>
      <protection/>
    </xf>
    <xf numFmtId="176" fontId="6" fillId="0" borderId="20" xfId="63" applyNumberFormat="1" applyFont="1" applyFill="1" applyBorder="1" applyAlignment="1" applyProtection="1">
      <alignment horizontal="left" vertical="center" indent="2"/>
      <protection locked="0"/>
    </xf>
    <xf numFmtId="176" fontId="6" fillId="0" borderId="26" xfId="63" applyNumberFormat="1" applyFont="1" applyBorder="1" applyAlignment="1">
      <alignment horizontal="center" vertical="center"/>
      <protection/>
    </xf>
    <xf numFmtId="38" fontId="8" fillId="0" borderId="0" xfId="49" applyFont="1" applyAlignment="1">
      <alignment vertical="center"/>
    </xf>
    <xf numFmtId="0" fontId="5" fillId="0" borderId="0" xfId="61" applyFont="1" applyFill="1" applyBorder="1" applyAlignment="1">
      <alignment vertical="center"/>
      <protection/>
    </xf>
    <xf numFmtId="38" fontId="5" fillId="0" borderId="10" xfId="49" applyFont="1" applyFill="1" applyBorder="1" applyAlignment="1">
      <alignment horizontal="center" vertical="center"/>
    </xf>
    <xf numFmtId="0" fontId="7" fillId="0" borderId="67" xfId="69" applyFont="1" applyBorder="1" applyAlignment="1" applyProtection="1">
      <alignment horizontal="center" vertical="center"/>
      <protection/>
    </xf>
    <xf numFmtId="0" fontId="5" fillId="0" borderId="68" xfId="69" applyFont="1" applyBorder="1" applyAlignment="1" applyProtection="1">
      <alignment horizontal="center" vertical="center"/>
      <protection/>
    </xf>
    <xf numFmtId="176" fontId="5" fillId="0" borderId="68" xfId="69" applyNumberFormat="1" applyFont="1" applyFill="1" applyBorder="1" applyAlignment="1" applyProtection="1">
      <alignment horizontal="center" vertical="center"/>
      <protection/>
    </xf>
    <xf numFmtId="0" fontId="5" fillId="0" borderId="88" xfId="69" applyFont="1" applyBorder="1" applyAlignment="1" applyProtection="1">
      <alignment horizontal="center" vertical="center"/>
      <protection/>
    </xf>
    <xf numFmtId="0" fontId="7" fillId="0" borderId="0" xfId="69" applyFont="1" applyBorder="1" applyAlignment="1" applyProtection="1">
      <alignment horizontal="center" vertical="center"/>
      <protection/>
    </xf>
    <xf numFmtId="0" fontId="7" fillId="0" borderId="0" xfId="69" applyFont="1" applyFill="1" applyBorder="1" applyAlignment="1" applyProtection="1">
      <alignment horizontal="right" vertical="center"/>
      <protection/>
    </xf>
    <xf numFmtId="186" fontId="5" fillId="0" borderId="0" xfId="69" applyNumberFormat="1" applyFont="1" applyFill="1" applyBorder="1" applyAlignment="1" applyProtection="1">
      <alignment horizontal="right" vertical="top"/>
      <protection locked="0"/>
    </xf>
    <xf numFmtId="186" fontId="5" fillId="0" borderId="0" xfId="69" applyNumberFormat="1" applyFont="1" applyFill="1" applyBorder="1" applyAlignment="1" applyProtection="1">
      <alignment vertical="center"/>
      <protection locked="0"/>
    </xf>
    <xf numFmtId="186" fontId="42" fillId="0" borderId="0" xfId="69" applyNumberFormat="1" applyFont="1" applyFill="1" applyBorder="1" applyAlignment="1" applyProtection="1">
      <alignment vertical="center"/>
      <protection locked="0"/>
    </xf>
    <xf numFmtId="0" fontId="7" fillId="0" borderId="89" xfId="69" applyFont="1" applyBorder="1" applyAlignment="1" applyProtection="1">
      <alignment horizontal="center" vertical="center"/>
      <protection/>
    </xf>
    <xf numFmtId="186" fontId="5" fillId="0" borderId="89" xfId="69" applyNumberFormat="1" applyFont="1" applyFill="1" applyBorder="1" applyAlignment="1" applyProtection="1">
      <alignment vertical="center"/>
      <protection locked="0"/>
    </xf>
    <xf numFmtId="210" fontId="5" fillId="0" borderId="11" xfId="69" applyNumberFormat="1" applyFont="1" applyFill="1" applyBorder="1" applyAlignment="1" applyProtection="1">
      <alignment horizontal="center" vertical="center"/>
      <protection locked="0"/>
    </xf>
    <xf numFmtId="0" fontId="18" fillId="0" borderId="10" xfId="64" applyFont="1" applyBorder="1" applyAlignment="1">
      <alignment horizontal="center" vertical="center"/>
      <protection/>
    </xf>
    <xf numFmtId="0" fontId="5" fillId="0" borderId="14" xfId="64" applyFont="1" applyBorder="1" applyAlignment="1">
      <alignment horizontal="center" vertical="center"/>
      <protection/>
    </xf>
    <xf numFmtId="0" fontId="5" fillId="0" borderId="90" xfId="64" applyFont="1" applyBorder="1" applyAlignment="1">
      <alignment horizontal="center" vertical="center"/>
      <protection/>
    </xf>
    <xf numFmtId="0" fontId="18" fillId="0" borderId="22" xfId="64" applyFont="1" applyBorder="1" applyAlignment="1">
      <alignment horizontal="center" vertical="center"/>
      <protection/>
    </xf>
    <xf numFmtId="0" fontId="5" fillId="0" borderId="27" xfId="64" applyFont="1" applyBorder="1" applyAlignment="1">
      <alignment horizontal="center" vertical="center"/>
      <protection/>
    </xf>
    <xf numFmtId="0" fontId="5" fillId="0" borderId="91" xfId="64" applyFont="1" applyBorder="1" applyAlignment="1">
      <alignment horizontal="center" vertical="center"/>
      <protection/>
    </xf>
    <xf numFmtId="176" fontId="11" fillId="0" borderId="39" xfId="68" applyNumberFormat="1" applyFont="1" applyBorder="1" applyAlignment="1">
      <alignment vertical="center"/>
      <protection/>
    </xf>
    <xf numFmtId="38" fontId="6" fillId="0" borderId="10" xfId="49" applyFont="1" applyFill="1" applyBorder="1" applyAlignment="1">
      <alignment vertical="center"/>
    </xf>
    <xf numFmtId="38" fontId="6" fillId="0" borderId="13" xfId="49" applyFont="1" applyFill="1" applyBorder="1" applyAlignment="1">
      <alignment vertical="center"/>
    </xf>
    <xf numFmtId="38" fontId="6" fillId="0" borderId="22" xfId="49" applyFont="1" applyFill="1" applyBorder="1" applyAlignment="1">
      <alignment vertical="center"/>
    </xf>
    <xf numFmtId="211" fontId="6" fillId="0" borderId="20" xfId="49" applyNumberFormat="1" applyFont="1" applyFill="1" applyBorder="1" applyAlignment="1">
      <alignment vertical="center"/>
    </xf>
    <xf numFmtId="206" fontId="6" fillId="0" borderId="10" xfId="66" applyNumberFormat="1" applyFont="1" applyFill="1" applyBorder="1" applyAlignment="1">
      <alignment vertical="center"/>
      <protection/>
    </xf>
    <xf numFmtId="206" fontId="6" fillId="0" borderId="22" xfId="66" applyNumberFormat="1" applyFont="1" applyFill="1" applyBorder="1" applyAlignment="1">
      <alignment vertical="center"/>
      <protection/>
    </xf>
    <xf numFmtId="176" fontId="6" fillId="0" borderId="18"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6" fillId="0" borderId="10" xfId="0" applyNumberFormat="1" applyFont="1" applyFill="1" applyBorder="1" applyAlignment="1">
      <alignment horizontal="center" vertical="center"/>
    </xf>
    <xf numFmtId="176" fontId="6" fillId="0" borderId="19"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5" fillId="0" borderId="10" xfId="0" applyNumberFormat="1" applyFont="1" applyBorder="1" applyAlignment="1">
      <alignment horizontal="left" vertical="center"/>
    </xf>
    <xf numFmtId="176" fontId="5" fillId="0" borderId="20" xfId="0" applyNumberFormat="1" applyFont="1" applyBorder="1" applyAlignment="1">
      <alignment horizontal="center" vertical="center"/>
    </xf>
    <xf numFmtId="0" fontId="5" fillId="0" borderId="51" xfId="0" applyFont="1" applyFill="1" applyBorder="1" applyAlignment="1">
      <alignment horizontal="center" vertical="center" wrapText="1"/>
    </xf>
    <xf numFmtId="0" fontId="6" fillId="0" borderId="49" xfId="0" applyFont="1" applyFill="1" applyBorder="1" applyAlignment="1">
      <alignment vertical="center"/>
    </xf>
    <xf numFmtId="208" fontId="6" fillId="0" borderId="62" xfId="0" applyNumberFormat="1" applyFont="1" applyBorder="1" applyAlignment="1" applyProtection="1">
      <alignment horizontal="right" vertical="center"/>
      <protection/>
    </xf>
    <xf numFmtId="0" fontId="6" fillId="0" borderId="59" xfId="0" applyFont="1" applyFill="1" applyBorder="1" applyAlignment="1">
      <alignment vertical="center"/>
    </xf>
    <xf numFmtId="0" fontId="5" fillId="0" borderId="21" xfId="0" applyFont="1" applyFill="1" applyBorder="1" applyAlignment="1">
      <alignment horizontal="center" vertical="center"/>
    </xf>
    <xf numFmtId="176" fontId="7" fillId="0" borderId="62" xfId="68" applyNumberFormat="1" applyFont="1" applyFill="1" applyBorder="1" applyAlignment="1">
      <alignment horizontal="center" vertical="center" wrapText="1"/>
      <protection/>
    </xf>
    <xf numFmtId="176" fontId="6" fillId="0" borderId="0" xfId="68" applyNumberFormat="1" applyFont="1" applyFill="1" applyBorder="1" applyAlignment="1" applyProtection="1">
      <alignment vertical="center"/>
      <protection locked="0"/>
    </xf>
    <xf numFmtId="176" fontId="5" fillId="0" borderId="62" xfId="0" applyNumberFormat="1" applyFont="1" applyFill="1" applyBorder="1" applyAlignment="1">
      <alignment horizontal="center" vertical="center"/>
    </xf>
    <xf numFmtId="176" fontId="5" fillId="0" borderId="57" xfId="0" applyNumberFormat="1" applyFont="1" applyFill="1" applyBorder="1" applyAlignment="1">
      <alignment horizontal="center" vertical="center"/>
    </xf>
    <xf numFmtId="176" fontId="5" fillId="0" borderId="66" xfId="0" applyNumberFormat="1" applyFont="1" applyFill="1" applyBorder="1" applyAlignment="1">
      <alignment horizontal="center" vertical="center"/>
    </xf>
    <xf numFmtId="0" fontId="5" fillId="0" borderId="20" xfId="0" applyFont="1" applyFill="1" applyBorder="1" applyAlignment="1" applyProtection="1">
      <alignment horizontal="center" vertical="center"/>
      <protection locked="0"/>
    </xf>
    <xf numFmtId="176" fontId="5" fillId="0" borderId="18" xfId="0" applyNumberFormat="1" applyFont="1" applyBorder="1" applyAlignment="1">
      <alignment horizontal="centerContinuous" vertical="center"/>
    </xf>
    <xf numFmtId="176" fontId="6" fillId="0" borderId="18" xfId="0" applyNumberFormat="1" applyFont="1" applyBorder="1" applyAlignment="1">
      <alignment horizontal="centerContinuous" vertical="center"/>
    </xf>
    <xf numFmtId="176" fontId="5" fillId="0" borderId="18" xfId="0" applyNumberFormat="1" applyFont="1" applyFill="1" applyBorder="1" applyAlignment="1">
      <alignment horizontal="center" vertical="center"/>
    </xf>
    <xf numFmtId="176" fontId="5" fillId="0" borderId="25"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11" fillId="0" borderId="10" xfId="0" applyNumberFormat="1" applyFont="1" applyBorder="1" applyAlignment="1">
      <alignment horizontal="left" vertical="center"/>
    </xf>
    <xf numFmtId="176" fontId="5" fillId="0" borderId="10" xfId="0" applyNumberFormat="1" applyFont="1" applyFill="1" applyBorder="1" applyAlignment="1">
      <alignment horizontal="center" vertical="center"/>
    </xf>
    <xf numFmtId="189" fontId="5" fillId="0" borderId="10" xfId="0" applyNumberFormat="1" applyFont="1" applyFill="1" applyBorder="1" applyAlignment="1" applyProtection="1">
      <alignment horizontal="right" vertical="center"/>
      <protection locked="0"/>
    </xf>
    <xf numFmtId="189" fontId="6" fillId="0" borderId="10" xfId="0" applyNumberFormat="1" applyFont="1" applyFill="1" applyBorder="1" applyAlignment="1" applyProtection="1">
      <alignment horizontal="right" vertical="center"/>
      <protection locked="0"/>
    </xf>
    <xf numFmtId="194" fontId="5" fillId="0" borderId="10" xfId="0" applyNumberFormat="1" applyFont="1" applyFill="1" applyBorder="1" applyAlignment="1" applyProtection="1">
      <alignment horizontal="right" vertical="center"/>
      <protection locked="0"/>
    </xf>
    <xf numFmtId="195" fontId="5" fillId="0" borderId="20" xfId="0" applyNumberFormat="1" applyFont="1" applyFill="1" applyBorder="1" applyAlignment="1" applyProtection="1">
      <alignment horizontal="left" vertical="center" indent="2"/>
      <protection locked="0"/>
    </xf>
    <xf numFmtId="194" fontId="6" fillId="0" borderId="10" xfId="0" applyNumberFormat="1" applyFont="1" applyFill="1" applyBorder="1" applyAlignment="1" applyProtection="1">
      <alignment horizontal="right" vertical="center"/>
      <protection locked="0"/>
    </xf>
    <xf numFmtId="195" fontId="6" fillId="0" borderId="20" xfId="0" applyNumberFormat="1" applyFont="1" applyFill="1" applyBorder="1" applyAlignment="1" applyProtection="1">
      <alignment horizontal="left" vertical="center" indent="2"/>
      <protection locked="0"/>
    </xf>
    <xf numFmtId="0" fontId="5" fillId="0" borderId="26" xfId="0" applyFont="1" applyBorder="1" applyAlignment="1">
      <alignment horizontal="center" vertical="center"/>
    </xf>
    <xf numFmtId="189" fontId="5" fillId="0" borderId="22" xfId="0" applyNumberFormat="1" applyFont="1" applyFill="1" applyBorder="1" applyAlignment="1" applyProtection="1">
      <alignment horizontal="right" vertical="center"/>
      <protection/>
    </xf>
    <xf numFmtId="195" fontId="6" fillId="0" borderId="23" xfId="0" applyNumberFormat="1" applyFont="1" applyFill="1" applyBorder="1" applyAlignment="1" applyProtection="1">
      <alignment horizontal="left" vertical="center" indent="2"/>
      <protection locked="0"/>
    </xf>
    <xf numFmtId="176" fontId="5" fillId="0" borderId="24" xfId="0" applyNumberFormat="1" applyFont="1" applyFill="1" applyBorder="1" applyAlignment="1">
      <alignment horizontal="center" vertical="center"/>
    </xf>
    <xf numFmtId="176" fontId="5" fillId="0" borderId="10" xfId="0" applyNumberFormat="1" applyFont="1" applyFill="1" applyBorder="1" applyAlignment="1" applyProtection="1">
      <alignment vertical="center"/>
      <protection locked="0"/>
    </xf>
    <xf numFmtId="176" fontId="5" fillId="0" borderId="20" xfId="0" applyNumberFormat="1" applyFont="1" applyFill="1" applyBorder="1" applyAlignment="1" applyProtection="1">
      <alignment vertical="center"/>
      <protection locked="0"/>
    </xf>
    <xf numFmtId="176" fontId="5" fillId="0" borderId="22" xfId="0" applyNumberFormat="1" applyFont="1" applyFill="1" applyBorder="1" applyAlignment="1" applyProtection="1">
      <alignment vertical="center"/>
      <protection locked="0"/>
    </xf>
    <xf numFmtId="176" fontId="5" fillId="0" borderId="18" xfId="0" applyNumberFormat="1" applyFont="1" applyFill="1" applyBorder="1" applyAlignment="1" applyProtection="1">
      <alignment horizontal="centerContinuous" vertical="center"/>
      <protection/>
    </xf>
    <xf numFmtId="176" fontId="7" fillId="0" borderId="10" xfId="0" applyNumberFormat="1" applyFont="1" applyFill="1" applyBorder="1" applyAlignment="1" applyProtection="1">
      <alignment horizontal="center" vertical="center"/>
      <protection/>
    </xf>
    <xf numFmtId="176" fontId="5" fillId="0" borderId="25" xfId="0" applyNumberFormat="1" applyFont="1" applyFill="1" applyBorder="1" applyAlignment="1" applyProtection="1">
      <alignment horizontal="center" vertical="center"/>
      <protection/>
    </xf>
    <xf numFmtId="176" fontId="6" fillId="0" borderId="10" xfId="0" applyNumberFormat="1" applyFont="1" applyFill="1" applyBorder="1" applyAlignment="1" applyProtection="1">
      <alignment vertical="center"/>
      <protection locked="0"/>
    </xf>
    <xf numFmtId="190" fontId="6" fillId="0" borderId="10" xfId="0" applyNumberFormat="1" applyFont="1" applyFill="1" applyBorder="1" applyAlignment="1" applyProtection="1">
      <alignment vertical="center"/>
      <protection/>
    </xf>
    <xf numFmtId="176" fontId="6" fillId="0" borderId="20" xfId="0" applyNumberFormat="1" applyFont="1" applyFill="1" applyBorder="1" applyAlignment="1" applyProtection="1">
      <alignment vertical="center"/>
      <protection locked="0"/>
    </xf>
    <xf numFmtId="176" fontId="5" fillId="0" borderId="26" xfId="0" applyNumberFormat="1" applyFont="1" applyFill="1" applyBorder="1" applyAlignment="1" applyProtection="1">
      <alignment horizontal="center" vertical="center"/>
      <protection/>
    </xf>
    <xf numFmtId="176" fontId="6" fillId="0" borderId="22" xfId="0" applyNumberFormat="1" applyFont="1" applyFill="1" applyBorder="1" applyAlignment="1" applyProtection="1">
      <alignment vertical="center"/>
      <protection/>
    </xf>
    <xf numFmtId="176" fontId="6" fillId="0" borderId="23" xfId="0" applyNumberFormat="1" applyFont="1" applyFill="1" applyBorder="1" applyAlignment="1" applyProtection="1">
      <alignment vertical="center" wrapText="1"/>
      <protection locked="0"/>
    </xf>
    <xf numFmtId="0" fontId="0" fillId="0" borderId="0" xfId="0" applyFont="1" applyAlignment="1">
      <alignment vertical="center"/>
    </xf>
    <xf numFmtId="201" fontId="5" fillId="0" borderId="10" xfId="0" applyNumberFormat="1" applyFont="1" applyFill="1" applyBorder="1" applyAlignment="1" applyProtection="1">
      <alignment vertical="center"/>
      <protection locked="0"/>
    </xf>
    <xf numFmtId="201" fontId="5" fillId="0" borderId="22" xfId="0" applyNumberFormat="1" applyFont="1" applyFill="1" applyBorder="1" applyAlignment="1">
      <alignment vertical="center"/>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192" fontId="6" fillId="0" borderId="0" xfId="0" applyNumberFormat="1" applyFont="1" applyFill="1" applyBorder="1" applyAlignment="1" applyProtection="1">
      <alignment horizontal="right" vertical="center"/>
      <protection locked="0"/>
    </xf>
    <xf numFmtId="176" fontId="5" fillId="0" borderId="13" xfId="0" applyNumberFormat="1" applyFont="1" applyBorder="1" applyAlignment="1">
      <alignment horizontal="left" vertical="center" indent="2"/>
    </xf>
    <xf numFmtId="176" fontId="5" fillId="0" borderId="25" xfId="0" applyNumberFormat="1" applyFont="1" applyFill="1" applyBorder="1" applyAlignment="1" applyProtection="1">
      <alignment horizontal="center" vertical="center"/>
      <protection locked="0"/>
    </xf>
    <xf numFmtId="0" fontId="5" fillId="0" borderId="63" xfId="70" applyFont="1" applyBorder="1" applyAlignment="1">
      <alignment vertical="center" wrapText="1"/>
      <protection/>
    </xf>
    <xf numFmtId="0" fontId="5" fillId="0" borderId="25" xfId="67" applyFont="1" applyFill="1" applyBorder="1" applyAlignment="1">
      <alignment horizontal="center" vertical="center"/>
      <protection/>
    </xf>
    <xf numFmtId="176" fontId="7" fillId="0" borderId="36" xfId="68" applyNumberFormat="1" applyFont="1" applyFill="1" applyBorder="1" applyAlignment="1">
      <alignment horizontal="left" vertical="center"/>
      <protection/>
    </xf>
    <xf numFmtId="49" fontId="7" fillId="0" borderId="42"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198" fontId="6"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176" fontId="6" fillId="0" borderId="0" xfId="0" applyNumberFormat="1" applyFont="1" applyBorder="1" applyAlignment="1">
      <alignment horizontal="left" vertical="center"/>
    </xf>
    <xf numFmtId="176" fontId="6" fillId="0" borderId="39" xfId="63" applyNumberFormat="1" applyFont="1" applyFill="1" applyBorder="1" applyAlignment="1" applyProtection="1">
      <alignment horizontal="left" vertical="center" indent="2"/>
      <protection locked="0"/>
    </xf>
    <xf numFmtId="9" fontId="5" fillId="0" borderId="20" xfId="61" applyNumberFormat="1" applyFont="1" applyFill="1" applyBorder="1" applyAlignment="1">
      <alignment horizontal="right" vertical="center"/>
      <protection/>
    </xf>
    <xf numFmtId="9" fontId="5" fillId="0" borderId="10" xfId="61" applyNumberFormat="1" applyFont="1" applyFill="1" applyBorder="1" applyAlignment="1">
      <alignment horizontal="right" vertical="center"/>
      <protection/>
    </xf>
    <xf numFmtId="0" fontId="5" fillId="0" borderId="25" xfId="71" applyFont="1" applyFill="1" applyBorder="1" applyAlignment="1">
      <alignment vertical="center"/>
      <protection/>
    </xf>
    <xf numFmtId="0" fontId="8" fillId="0" borderId="45" xfId="71" applyFont="1" applyFill="1" applyBorder="1" applyAlignment="1">
      <alignment horizontal="right" vertical="center"/>
      <protection/>
    </xf>
    <xf numFmtId="176" fontId="6" fillId="0" borderId="25" xfId="63" applyNumberFormat="1" applyFont="1" applyFill="1" applyBorder="1" applyAlignment="1">
      <alignment vertical="center"/>
      <protection/>
    </xf>
    <xf numFmtId="176" fontId="6" fillId="0" borderId="25" xfId="63" applyNumberFormat="1" applyFont="1" applyFill="1" applyBorder="1" applyAlignment="1">
      <alignment horizontal="left" vertical="center"/>
      <protection/>
    </xf>
    <xf numFmtId="176" fontId="6" fillId="0" borderId="40" xfId="63" applyNumberFormat="1" applyFont="1" applyFill="1" applyBorder="1" applyAlignment="1">
      <alignment vertical="center"/>
      <protection/>
    </xf>
    <xf numFmtId="211" fontId="5" fillId="0" borderId="22" xfId="49" applyNumberFormat="1" applyFont="1" applyFill="1" applyBorder="1" applyAlignment="1">
      <alignment vertical="center"/>
    </xf>
    <xf numFmtId="199" fontId="5" fillId="0" borderId="10" xfId="0" applyNumberFormat="1" applyFont="1" applyFill="1" applyBorder="1" applyAlignment="1" applyProtection="1">
      <alignment vertical="center"/>
      <protection locked="0"/>
    </xf>
    <xf numFmtId="199" fontId="5" fillId="0" borderId="22" xfId="0" applyNumberFormat="1" applyFont="1" applyFill="1" applyBorder="1" applyAlignment="1" applyProtection="1">
      <alignment vertical="center"/>
      <protection locked="0"/>
    </xf>
    <xf numFmtId="199" fontId="5" fillId="0" borderId="22" xfId="0" applyNumberFormat="1" applyFont="1" applyFill="1" applyBorder="1" applyAlignment="1">
      <alignment vertical="center"/>
    </xf>
    <xf numFmtId="0" fontId="5" fillId="0" borderId="10" xfId="65" applyFont="1" applyFill="1" applyBorder="1" applyAlignment="1">
      <alignment horizontal="right" vertical="center"/>
      <protection/>
    </xf>
    <xf numFmtId="0" fontId="5" fillId="0" borderId="20" xfId="65" applyFont="1" applyFill="1" applyBorder="1" applyAlignment="1">
      <alignment horizontal="right" vertical="center"/>
      <protection/>
    </xf>
    <xf numFmtId="0" fontId="5" fillId="0" borderId="22" xfId="65" applyFont="1" applyFill="1" applyBorder="1" applyAlignment="1">
      <alignment horizontal="right" vertical="center"/>
      <protection/>
    </xf>
    <xf numFmtId="0" fontId="5" fillId="0" borderId="23" xfId="65" applyFont="1" applyFill="1" applyBorder="1" applyAlignment="1">
      <alignment horizontal="right" vertical="center"/>
      <protection/>
    </xf>
    <xf numFmtId="176" fontId="7" fillId="0" borderId="25" xfId="0" applyNumberFormat="1" applyFont="1" applyFill="1" applyBorder="1" applyAlignment="1" applyProtection="1">
      <alignment vertical="center"/>
      <protection locked="0"/>
    </xf>
    <xf numFmtId="176" fontId="7" fillId="0" borderId="25" xfId="0" applyNumberFormat="1" applyFont="1" applyFill="1" applyBorder="1" applyAlignment="1" applyProtection="1">
      <alignment horizontal="center" vertical="center"/>
      <protection locked="0"/>
    </xf>
    <xf numFmtId="205" fontId="5" fillId="0" borderId="10" xfId="0" applyNumberFormat="1" applyFont="1" applyFill="1" applyBorder="1" applyAlignment="1">
      <alignment horizontal="right" vertical="center"/>
    </xf>
    <xf numFmtId="176" fontId="5" fillId="0" borderId="10" xfId="0" applyNumberFormat="1" applyFont="1" applyFill="1" applyBorder="1" applyAlignment="1" applyProtection="1">
      <alignment horizontal="right" vertical="center"/>
      <protection locked="0"/>
    </xf>
    <xf numFmtId="179" fontId="5" fillId="0" borderId="22" xfId="0" applyNumberFormat="1" applyFont="1" applyFill="1" applyBorder="1" applyAlignment="1" applyProtection="1">
      <alignment horizontal="right" vertical="center"/>
      <protection/>
    </xf>
    <xf numFmtId="0" fontId="7" fillId="0" borderId="10" xfId="0" applyFont="1" applyFill="1" applyBorder="1" applyAlignment="1" applyProtection="1">
      <alignment vertical="center" wrapText="1"/>
      <protection locked="0"/>
    </xf>
    <xf numFmtId="176" fontId="5" fillId="0" borderId="19" xfId="0" applyNumberFormat="1" applyFont="1" applyFill="1" applyBorder="1" applyAlignment="1">
      <alignment horizontal="center" vertical="center"/>
    </xf>
    <xf numFmtId="176" fontId="5" fillId="0" borderId="23" xfId="0" applyNumberFormat="1" applyFont="1" applyFill="1" applyBorder="1" applyAlignment="1" applyProtection="1">
      <alignment vertical="center"/>
      <protection locked="0"/>
    </xf>
    <xf numFmtId="176" fontId="6" fillId="0" borderId="20" xfId="0" applyNumberFormat="1" applyFont="1" applyFill="1" applyBorder="1" applyAlignment="1" applyProtection="1">
      <alignment vertical="center" wrapText="1"/>
      <protection locked="0"/>
    </xf>
    <xf numFmtId="176" fontId="5" fillId="0" borderId="0" xfId="0" applyNumberFormat="1" applyFont="1" applyBorder="1" applyAlignment="1" applyProtection="1">
      <alignment vertical="center"/>
      <protection/>
    </xf>
    <xf numFmtId="176" fontId="5" fillId="0" borderId="32" xfId="0" applyNumberFormat="1" applyFont="1" applyBorder="1" applyAlignment="1">
      <alignment horizontal="center" vertical="center"/>
    </xf>
    <xf numFmtId="176" fontId="5" fillId="0" borderId="14" xfId="0" applyNumberFormat="1" applyFont="1" applyFill="1" applyBorder="1" applyAlignment="1">
      <alignment vertical="center"/>
    </xf>
    <xf numFmtId="176" fontId="5" fillId="0" borderId="36" xfId="0" applyNumberFormat="1" applyFont="1" applyFill="1" applyBorder="1" applyAlignment="1">
      <alignment horizontal="left" vertical="center"/>
    </xf>
    <xf numFmtId="176" fontId="5" fillId="0" borderId="36" xfId="0" applyNumberFormat="1" applyFont="1" applyFill="1" applyBorder="1" applyAlignment="1">
      <alignment horizontal="left" vertical="center" shrinkToFit="1"/>
    </xf>
    <xf numFmtId="176" fontId="6" fillId="0" borderId="63" xfId="0" applyNumberFormat="1" applyFont="1" applyFill="1" applyBorder="1" applyAlignment="1">
      <alignment vertical="center"/>
    </xf>
    <xf numFmtId="176" fontId="5" fillId="0" borderId="63" xfId="0" applyNumberFormat="1" applyFont="1" applyFill="1" applyBorder="1" applyAlignment="1">
      <alignment horizontal="left" vertical="center"/>
    </xf>
    <xf numFmtId="176" fontId="5" fillId="0" borderId="25" xfId="0" applyNumberFormat="1" applyFont="1" applyFill="1" applyBorder="1" applyAlignment="1">
      <alignment horizontal="center" vertical="center" wrapText="1"/>
    </xf>
    <xf numFmtId="176" fontId="5" fillId="0" borderId="63" xfId="0" applyNumberFormat="1" applyFont="1" applyFill="1" applyBorder="1" applyAlignment="1">
      <alignment horizontal="center" vertical="center" wrapText="1"/>
    </xf>
    <xf numFmtId="176" fontId="5" fillId="0" borderId="60" xfId="0" applyNumberFormat="1" applyFont="1" applyFill="1" applyBorder="1" applyAlignment="1">
      <alignment horizontal="left" vertical="center"/>
    </xf>
    <xf numFmtId="176" fontId="6" fillId="0" borderId="25" xfId="0" applyNumberFormat="1" applyFont="1" applyFill="1" applyBorder="1" applyAlignment="1">
      <alignment vertical="center"/>
    </xf>
    <xf numFmtId="208" fontId="6" fillId="0" borderId="20" xfId="0" applyNumberFormat="1" applyFont="1" applyFill="1" applyBorder="1" applyAlignment="1">
      <alignment vertical="center"/>
    </xf>
    <xf numFmtId="176" fontId="6" fillId="0" borderId="60" xfId="0" applyNumberFormat="1" applyFont="1" applyFill="1" applyBorder="1" applyAlignment="1">
      <alignment horizontal="left" vertical="center"/>
    </xf>
    <xf numFmtId="176" fontId="6" fillId="0" borderId="26" xfId="0" applyNumberFormat="1" applyFont="1" applyFill="1" applyBorder="1" applyAlignment="1">
      <alignment vertical="center"/>
    </xf>
    <xf numFmtId="208" fontId="6" fillId="0" borderId="23" xfId="0" applyNumberFormat="1" applyFont="1" applyFill="1" applyBorder="1" applyAlignment="1">
      <alignment vertical="center"/>
    </xf>
    <xf numFmtId="176" fontId="6" fillId="0" borderId="24" xfId="0" applyNumberFormat="1" applyFont="1" applyFill="1" applyBorder="1" applyAlignment="1">
      <alignment vertical="center"/>
    </xf>
    <xf numFmtId="176" fontId="6" fillId="0" borderId="18" xfId="0" applyNumberFormat="1" applyFont="1" applyFill="1" applyBorder="1" applyAlignment="1">
      <alignment vertical="center"/>
    </xf>
    <xf numFmtId="208" fontId="6" fillId="0" borderId="19" xfId="0" applyNumberFormat="1" applyFont="1" applyFill="1" applyBorder="1" applyAlignment="1">
      <alignment vertical="center"/>
    </xf>
    <xf numFmtId="208" fontId="6" fillId="0" borderId="32" xfId="0" applyNumberFormat="1" applyFont="1" applyFill="1" applyBorder="1" applyAlignment="1">
      <alignment vertical="center"/>
    </xf>
    <xf numFmtId="176" fontId="6" fillId="0" borderId="45" xfId="0" applyNumberFormat="1" applyFont="1" applyFill="1" applyBorder="1" applyAlignment="1">
      <alignment vertical="center"/>
    </xf>
    <xf numFmtId="176" fontId="6" fillId="0" borderId="26" xfId="0" applyNumberFormat="1" applyFont="1" applyBorder="1" applyAlignment="1">
      <alignment vertical="center"/>
    </xf>
    <xf numFmtId="208" fontId="6" fillId="0" borderId="23" xfId="0" applyNumberFormat="1" applyFont="1" applyBorder="1" applyAlignment="1">
      <alignment vertical="center"/>
    </xf>
    <xf numFmtId="176" fontId="6" fillId="0" borderId="45" xfId="0" applyNumberFormat="1" applyFont="1" applyBorder="1" applyAlignment="1">
      <alignment vertical="center"/>
    </xf>
    <xf numFmtId="176" fontId="7" fillId="0" borderId="60" xfId="0" applyNumberFormat="1" applyFont="1" applyFill="1" applyBorder="1" applyAlignment="1">
      <alignment horizontal="left" vertical="center"/>
    </xf>
    <xf numFmtId="176" fontId="5" fillId="0" borderId="14" xfId="0" applyNumberFormat="1" applyFont="1" applyFill="1" applyBorder="1" applyAlignment="1">
      <alignment horizontal="left" vertical="center"/>
    </xf>
    <xf numFmtId="176" fontId="5" fillId="0" borderId="0" xfId="0" applyNumberFormat="1" applyFont="1" applyFill="1" applyBorder="1" applyAlignment="1">
      <alignment horizontal="left" vertical="center"/>
    </xf>
    <xf numFmtId="0" fontId="6" fillId="0" borderId="10" xfId="0" applyFont="1" applyFill="1" applyBorder="1" applyAlignment="1">
      <alignment horizontal="right" vertical="center"/>
    </xf>
    <xf numFmtId="0" fontId="6" fillId="0" borderId="22" xfId="0" applyFont="1" applyFill="1" applyBorder="1" applyAlignment="1">
      <alignment horizontal="right" vertical="center"/>
    </xf>
    <xf numFmtId="0" fontId="6" fillId="0" borderId="20" xfId="0" applyFont="1" applyFill="1" applyBorder="1" applyAlignment="1">
      <alignment horizontal="right" vertical="center"/>
    </xf>
    <xf numFmtId="0" fontId="5" fillId="0" borderId="13" xfId="0" applyFont="1" applyFill="1" applyBorder="1" applyAlignment="1">
      <alignment horizontal="left" vertical="center"/>
    </xf>
    <xf numFmtId="0" fontId="5" fillId="0" borderId="12"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shrinkToFit="1"/>
    </xf>
    <xf numFmtId="0" fontId="6" fillId="0" borderId="12" xfId="0" applyFont="1" applyFill="1" applyBorder="1" applyAlignment="1">
      <alignment horizontal="left" vertical="center"/>
    </xf>
    <xf numFmtId="176" fontId="6" fillId="0" borderId="11" xfId="0" applyNumberFormat="1" applyFont="1" applyFill="1" applyBorder="1" applyAlignment="1">
      <alignment horizontal="right" vertical="center"/>
    </xf>
    <xf numFmtId="176" fontId="7" fillId="0" borderId="14" xfId="0" applyNumberFormat="1" applyFont="1" applyFill="1" applyBorder="1" applyAlignment="1">
      <alignment horizontal="right" vertical="center" wrapText="1"/>
    </xf>
    <xf numFmtId="176" fontId="7" fillId="0" borderId="62" xfId="0" applyNumberFormat="1" applyFont="1" applyFill="1" applyBorder="1" applyAlignment="1">
      <alignment horizontal="right" vertical="center" wrapText="1"/>
    </xf>
    <xf numFmtId="176" fontId="5" fillId="0" borderId="11"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176" fontId="5" fillId="0" borderId="14" xfId="0" applyNumberFormat="1" applyFont="1" applyFill="1" applyBorder="1" applyAlignment="1">
      <alignment horizontal="right" vertical="center" wrapText="1"/>
    </xf>
    <xf numFmtId="176" fontId="5" fillId="0" borderId="62" xfId="0" applyNumberFormat="1" applyFont="1" applyFill="1" applyBorder="1" applyAlignment="1">
      <alignment horizontal="right" vertical="center" wrapText="1"/>
    </xf>
    <xf numFmtId="208" fontId="5" fillId="0" borderId="62" xfId="0" applyNumberFormat="1" applyFont="1" applyFill="1" applyBorder="1" applyAlignment="1">
      <alignment horizontal="right" vertical="center" wrapText="1"/>
    </xf>
    <xf numFmtId="176" fontId="5" fillId="0" borderId="22" xfId="0" applyNumberFormat="1" applyFont="1" applyFill="1" applyBorder="1" applyAlignment="1">
      <alignment horizontal="right" vertical="center"/>
    </xf>
    <xf numFmtId="176" fontId="5" fillId="0" borderId="27" xfId="0" applyNumberFormat="1" applyFont="1" applyFill="1" applyBorder="1" applyAlignment="1">
      <alignment horizontal="right" vertical="center"/>
    </xf>
    <xf numFmtId="208" fontId="5" fillId="0" borderId="66" xfId="0" applyNumberFormat="1" applyFont="1" applyFill="1" applyBorder="1" applyAlignment="1">
      <alignment horizontal="right" vertical="center"/>
    </xf>
    <xf numFmtId="176" fontId="5" fillId="0" borderId="11" xfId="68" applyNumberFormat="1" applyFont="1" applyFill="1" applyBorder="1" applyAlignment="1">
      <alignment horizontal="right" vertical="center"/>
      <protection/>
    </xf>
    <xf numFmtId="176" fontId="5" fillId="0" borderId="10" xfId="68" applyNumberFormat="1" applyFont="1" applyFill="1" applyBorder="1" applyAlignment="1">
      <alignment horizontal="right" vertical="center"/>
      <protection/>
    </xf>
    <xf numFmtId="208" fontId="5" fillId="0" borderId="14" xfId="0" applyNumberFormat="1" applyFont="1" applyFill="1" applyBorder="1" applyAlignment="1">
      <alignment horizontal="right" vertical="center"/>
    </xf>
    <xf numFmtId="176" fontId="5" fillId="0" borderId="13" xfId="0" applyNumberFormat="1" applyFont="1" applyFill="1" applyBorder="1" applyAlignment="1">
      <alignment horizontal="right" vertical="center"/>
    </xf>
    <xf numFmtId="208" fontId="5" fillId="0" borderId="27" xfId="0" applyNumberFormat="1" applyFont="1" applyFill="1" applyBorder="1" applyAlignment="1">
      <alignment horizontal="right" vertical="center"/>
    </xf>
    <xf numFmtId="176" fontId="17" fillId="0" borderId="10" xfId="68" applyNumberFormat="1" applyFont="1" applyFill="1" applyBorder="1" applyAlignment="1">
      <alignment horizontal="left" vertical="center"/>
      <protection/>
    </xf>
    <xf numFmtId="176" fontId="5" fillId="0" borderId="11" xfId="68" applyNumberFormat="1" applyFont="1" applyFill="1" applyBorder="1" applyAlignment="1">
      <alignment horizontal="left" vertical="center"/>
      <protection/>
    </xf>
    <xf numFmtId="176" fontId="5" fillId="0" borderId="10" xfId="0" applyNumberFormat="1" applyFont="1" applyFill="1" applyBorder="1" applyAlignment="1">
      <alignment horizontal="left" vertical="center"/>
    </xf>
    <xf numFmtId="0" fontId="5" fillId="0" borderId="10" xfId="67" applyFont="1" applyFill="1" applyBorder="1" applyAlignment="1">
      <alignment horizontal="right" vertical="center" wrapText="1"/>
      <protection/>
    </xf>
    <xf numFmtId="179" fontId="6" fillId="0" borderId="13" xfId="68" applyNumberFormat="1" applyFont="1" applyFill="1" applyBorder="1" applyAlignment="1" applyProtection="1">
      <alignment horizontal="right" vertical="center"/>
      <protection locked="0"/>
    </xf>
    <xf numFmtId="0" fontId="6" fillId="0" borderId="13" xfId="68" applyNumberFormat="1" applyFont="1" applyFill="1" applyBorder="1" applyAlignment="1" applyProtection="1">
      <alignment horizontal="right" vertical="center"/>
      <protection/>
    </xf>
    <xf numFmtId="179" fontId="6" fillId="0" borderId="13" xfId="68" applyNumberFormat="1" applyFont="1" applyFill="1" applyBorder="1" applyAlignment="1" applyProtection="1">
      <alignment horizontal="right" vertical="center"/>
      <protection/>
    </xf>
    <xf numFmtId="200" fontId="6" fillId="0" borderId="13" xfId="68" applyNumberFormat="1" applyFont="1" applyFill="1" applyBorder="1" applyAlignment="1" applyProtection="1">
      <alignment horizontal="right" vertical="center"/>
      <protection/>
    </xf>
    <xf numFmtId="0" fontId="6" fillId="0" borderId="13" xfId="68" applyNumberFormat="1" applyFont="1" applyFill="1" applyBorder="1" applyAlignment="1" applyProtection="1">
      <alignment horizontal="right" vertical="center"/>
      <protection locked="0"/>
    </xf>
    <xf numFmtId="0" fontId="6" fillId="0" borderId="55" xfId="68" applyNumberFormat="1" applyFont="1" applyFill="1" applyBorder="1" applyAlignment="1" applyProtection="1">
      <alignment horizontal="right" vertical="center"/>
      <protection locked="0"/>
    </xf>
    <xf numFmtId="179" fontId="6" fillId="0" borderId="22" xfId="68" applyNumberFormat="1" applyFont="1" applyFill="1" applyBorder="1" applyAlignment="1" applyProtection="1">
      <alignment horizontal="right" vertical="center"/>
      <protection locked="0"/>
    </xf>
    <xf numFmtId="0" fontId="6" fillId="0" borderId="22" xfId="68" applyNumberFormat="1" applyFont="1" applyFill="1" applyBorder="1" applyAlignment="1" applyProtection="1">
      <alignment horizontal="right" vertical="center"/>
      <protection/>
    </xf>
    <xf numFmtId="179" fontId="6" fillId="0" borderId="22" xfId="68" applyNumberFormat="1" applyFont="1" applyFill="1" applyBorder="1" applyAlignment="1" applyProtection="1">
      <alignment horizontal="right" vertical="center"/>
      <protection/>
    </xf>
    <xf numFmtId="200" fontId="6" fillId="0" borderId="22" xfId="68" applyNumberFormat="1" applyFont="1" applyFill="1" applyBorder="1" applyAlignment="1" applyProtection="1">
      <alignment horizontal="right" vertical="center"/>
      <protection/>
    </xf>
    <xf numFmtId="0" fontId="6" fillId="0" borderId="22" xfId="68" applyNumberFormat="1" applyFont="1" applyFill="1" applyBorder="1" applyAlignment="1" applyProtection="1">
      <alignment horizontal="right" vertical="center"/>
      <protection locked="0"/>
    </xf>
    <xf numFmtId="0" fontId="6" fillId="0" borderId="27" xfId="68" applyNumberFormat="1" applyFont="1" applyFill="1" applyBorder="1" applyAlignment="1" applyProtection="1">
      <alignment horizontal="right" vertical="center"/>
      <protection locked="0"/>
    </xf>
    <xf numFmtId="0" fontId="6" fillId="0" borderId="13" xfId="62" applyNumberFormat="1" applyFont="1" applyFill="1" applyBorder="1" applyAlignment="1" applyProtection="1">
      <alignment horizontal="right" vertical="center"/>
      <protection/>
    </xf>
    <xf numFmtId="0" fontId="6" fillId="0" borderId="13" xfId="62" applyNumberFormat="1" applyFont="1" applyFill="1" applyBorder="1" applyAlignment="1" applyProtection="1">
      <alignment horizontal="right" vertical="center" shrinkToFit="1"/>
      <protection/>
    </xf>
    <xf numFmtId="0" fontId="6" fillId="0" borderId="55" xfId="62" applyNumberFormat="1" applyFont="1" applyFill="1" applyBorder="1" applyAlignment="1" applyProtection="1">
      <alignment horizontal="right" vertical="center"/>
      <protection locked="0"/>
    </xf>
    <xf numFmtId="209" fontId="6" fillId="0" borderId="13" xfId="62" applyNumberFormat="1" applyFont="1" applyFill="1" applyBorder="1" applyAlignment="1" applyProtection="1">
      <alignment horizontal="right" vertical="center" shrinkToFit="1"/>
      <protection/>
    </xf>
    <xf numFmtId="0" fontId="6" fillId="0" borderId="13" xfId="62" applyNumberFormat="1" applyFont="1" applyFill="1" applyBorder="1" applyAlignment="1" applyProtection="1">
      <alignment horizontal="right" vertical="center" shrinkToFit="1"/>
      <protection locked="0"/>
    </xf>
    <xf numFmtId="0" fontId="6" fillId="0" borderId="55" xfId="62" applyNumberFormat="1" applyFont="1" applyFill="1" applyBorder="1" applyAlignment="1" applyProtection="1">
      <alignment horizontal="right" vertical="center" shrinkToFit="1"/>
      <protection locked="0"/>
    </xf>
    <xf numFmtId="0" fontId="6" fillId="0" borderId="22" xfId="62" applyNumberFormat="1" applyFont="1" applyFill="1" applyBorder="1" applyAlignment="1" applyProtection="1">
      <alignment horizontal="right" vertical="center"/>
      <protection/>
    </xf>
    <xf numFmtId="0" fontId="6" fillId="0" borderId="22" xfId="62" applyNumberFormat="1" applyFont="1" applyFill="1" applyBorder="1" applyAlignment="1" applyProtection="1">
      <alignment horizontal="right" vertical="center" shrinkToFit="1"/>
      <protection/>
    </xf>
    <xf numFmtId="0" fontId="6" fillId="0" borderId="22" xfId="62" applyNumberFormat="1" applyFont="1" applyFill="1" applyBorder="1" applyAlignment="1" applyProtection="1">
      <alignment horizontal="right" vertical="center" shrinkToFit="1"/>
      <protection locked="0"/>
    </xf>
    <xf numFmtId="0" fontId="6" fillId="0" borderId="27" xfId="62" applyNumberFormat="1" applyFont="1" applyFill="1" applyBorder="1" applyAlignment="1" applyProtection="1">
      <alignment horizontal="right" vertical="center" shrinkToFit="1"/>
      <protection locked="0"/>
    </xf>
    <xf numFmtId="0" fontId="6" fillId="0" borderId="21" xfId="68" applyNumberFormat="1" applyFont="1" applyFill="1" applyBorder="1" applyAlignment="1" applyProtection="1">
      <alignment horizontal="right" vertical="center"/>
      <protection/>
    </xf>
    <xf numFmtId="38" fontId="6" fillId="0" borderId="21" xfId="49" applyFont="1" applyFill="1" applyBorder="1" applyAlignment="1" applyProtection="1">
      <alignment horizontal="right" vertical="center"/>
      <protection/>
    </xf>
    <xf numFmtId="209" fontId="6" fillId="0" borderId="21" xfId="68" applyNumberFormat="1" applyFont="1" applyFill="1" applyBorder="1" applyAlignment="1" applyProtection="1">
      <alignment horizontal="right" vertical="center"/>
      <protection/>
    </xf>
    <xf numFmtId="0" fontId="5" fillId="0" borderId="10" xfId="71" applyFont="1" applyFill="1" applyBorder="1" applyAlignment="1">
      <alignment horizontal="right" vertical="center"/>
      <protection/>
    </xf>
    <xf numFmtId="0" fontId="5" fillId="0" borderId="20" xfId="71" applyFont="1" applyFill="1" applyBorder="1" applyAlignment="1">
      <alignment horizontal="right" vertical="center"/>
      <protection/>
    </xf>
    <xf numFmtId="191" fontId="6" fillId="0" borderId="10" xfId="68" applyNumberFormat="1" applyFont="1" applyFill="1" applyBorder="1" applyAlignment="1" applyProtection="1">
      <alignment horizontal="right" vertical="center"/>
      <protection locked="0"/>
    </xf>
    <xf numFmtId="191" fontId="6" fillId="0" borderId="10" xfId="68" applyNumberFormat="1" applyFont="1" applyFill="1" applyBorder="1" applyAlignment="1">
      <alignment horizontal="right" vertical="center"/>
      <protection/>
    </xf>
    <xf numFmtId="182" fontId="6" fillId="0" borderId="20" xfId="68" applyNumberFormat="1" applyFont="1" applyFill="1" applyBorder="1" applyAlignment="1">
      <alignment horizontal="right" vertical="center"/>
      <protection/>
    </xf>
    <xf numFmtId="0" fontId="6" fillId="0" borderId="80" xfId="0" applyNumberFormat="1" applyFont="1" applyFill="1" applyBorder="1" applyAlignment="1" applyProtection="1">
      <alignment horizontal="right" vertical="center"/>
      <protection locked="0"/>
    </xf>
    <xf numFmtId="0" fontId="6" fillId="0" borderId="63" xfId="0" applyNumberFormat="1" applyFont="1" applyFill="1" applyBorder="1" applyAlignment="1" applyProtection="1">
      <alignment horizontal="right" vertical="center"/>
      <protection locked="0"/>
    </xf>
    <xf numFmtId="0" fontId="6" fillId="0" borderId="13" xfId="0" applyNumberFormat="1" applyFont="1" applyFill="1" applyBorder="1" applyAlignment="1" applyProtection="1">
      <alignment horizontal="right" vertical="center"/>
      <protection/>
    </xf>
    <xf numFmtId="0" fontId="6" fillId="0" borderId="46" xfId="0" applyNumberFormat="1" applyFont="1" applyFill="1" applyBorder="1" applyAlignment="1" applyProtection="1">
      <alignment horizontal="right" vertical="center"/>
      <protection locked="0"/>
    </xf>
    <xf numFmtId="0" fontId="6" fillId="0" borderId="27" xfId="0" applyNumberFormat="1" applyFont="1" applyFill="1" applyBorder="1" applyAlignment="1" applyProtection="1">
      <alignment horizontal="right" vertical="center"/>
      <protection locked="0"/>
    </xf>
    <xf numFmtId="0" fontId="6" fillId="0" borderId="82" xfId="0" applyNumberFormat="1" applyFont="1" applyFill="1" applyBorder="1" applyAlignment="1" applyProtection="1">
      <alignment horizontal="right" vertical="center"/>
      <protection locked="0"/>
    </xf>
    <xf numFmtId="0" fontId="6" fillId="0" borderId="92" xfId="0" applyNumberFormat="1" applyFont="1" applyFill="1" applyBorder="1" applyAlignment="1" applyProtection="1">
      <alignment horizontal="right" vertical="center"/>
      <protection locked="0"/>
    </xf>
    <xf numFmtId="0" fontId="6" fillId="0" borderId="45" xfId="0" applyNumberFormat="1" applyFont="1" applyFill="1" applyBorder="1" applyAlignment="1" applyProtection="1">
      <alignment horizontal="right" vertical="center"/>
      <protection locked="0"/>
    </xf>
    <xf numFmtId="0" fontId="6" fillId="0" borderId="53" xfId="0" applyNumberFormat="1" applyFont="1" applyFill="1" applyBorder="1" applyAlignment="1" applyProtection="1">
      <alignment horizontal="right" vertical="center"/>
      <protection locked="0"/>
    </xf>
    <xf numFmtId="185" fontId="6" fillId="0" borderId="69" xfId="0" applyNumberFormat="1" applyFont="1" applyFill="1" applyBorder="1" applyAlignment="1" applyProtection="1">
      <alignment horizontal="right"/>
      <protection/>
    </xf>
    <xf numFmtId="0" fontId="6" fillId="0" borderId="93" xfId="0" applyNumberFormat="1" applyFont="1" applyFill="1" applyBorder="1" applyAlignment="1" applyProtection="1">
      <alignment horizontal="right" vertical="center"/>
      <protection/>
    </xf>
    <xf numFmtId="0" fontId="6" fillId="0" borderId="94" xfId="0" applyNumberFormat="1" applyFont="1" applyFill="1" applyBorder="1" applyAlignment="1" applyProtection="1">
      <alignment horizontal="right" vertical="center"/>
      <protection/>
    </xf>
    <xf numFmtId="0" fontId="6" fillId="0" borderId="95" xfId="0" applyNumberFormat="1" applyFont="1" applyFill="1" applyBorder="1" applyAlignment="1" applyProtection="1">
      <alignment horizontal="right" vertical="center"/>
      <protection/>
    </xf>
    <xf numFmtId="0" fontId="6" fillId="0" borderId="96" xfId="0" applyNumberFormat="1" applyFont="1" applyFill="1" applyBorder="1" applyAlignment="1" applyProtection="1">
      <alignment horizontal="right" vertical="center"/>
      <protection/>
    </xf>
    <xf numFmtId="0" fontId="6" fillId="0" borderId="97" xfId="0" applyNumberFormat="1" applyFont="1" applyFill="1" applyBorder="1" applyAlignment="1" applyProtection="1">
      <alignment horizontal="right" vertical="center"/>
      <protection/>
    </xf>
    <xf numFmtId="0" fontId="6" fillId="0" borderId="98" xfId="0" applyNumberFormat="1" applyFont="1" applyFill="1" applyBorder="1" applyAlignment="1" applyProtection="1">
      <alignment horizontal="right" vertical="center"/>
      <protection/>
    </xf>
    <xf numFmtId="0" fontId="6" fillId="0" borderId="99" xfId="0" applyNumberFormat="1" applyFont="1" applyFill="1" applyBorder="1" applyAlignment="1" applyProtection="1">
      <alignment horizontal="right" vertical="center"/>
      <protection/>
    </xf>
    <xf numFmtId="0" fontId="6" fillId="0" borderId="100" xfId="0" applyNumberFormat="1" applyFont="1" applyFill="1" applyBorder="1" applyAlignment="1" applyProtection="1">
      <alignment horizontal="right" vertical="center"/>
      <protection/>
    </xf>
    <xf numFmtId="196" fontId="6" fillId="0" borderId="101" xfId="0" applyNumberFormat="1" applyFont="1" applyFill="1" applyBorder="1" applyAlignment="1" applyProtection="1">
      <alignment horizontal="right" vertical="center"/>
      <protection locked="0"/>
    </xf>
    <xf numFmtId="38" fontId="8" fillId="0" borderId="10" xfId="49" applyFont="1" applyFill="1" applyBorder="1" applyAlignment="1">
      <alignment horizontal="right" vertical="center"/>
    </xf>
    <xf numFmtId="38" fontId="8" fillId="0" borderId="20" xfId="49" applyFont="1" applyFill="1" applyBorder="1" applyAlignment="1">
      <alignment horizontal="right" vertical="center"/>
    </xf>
    <xf numFmtId="38" fontId="8" fillId="0" borderId="13" xfId="49" applyFont="1" applyFill="1" applyBorder="1" applyAlignment="1">
      <alignment horizontal="right" vertical="center"/>
    </xf>
    <xf numFmtId="38" fontId="8" fillId="0" borderId="39" xfId="49" applyFont="1" applyFill="1" applyBorder="1" applyAlignment="1">
      <alignment horizontal="right" vertical="center"/>
    </xf>
    <xf numFmtId="0" fontId="8" fillId="0" borderId="20" xfId="0" applyFont="1" applyFill="1" applyBorder="1" applyAlignment="1">
      <alignment horizontal="right" vertical="center"/>
    </xf>
    <xf numFmtId="0" fontId="8" fillId="0" borderId="10" xfId="0" applyFont="1" applyFill="1" applyBorder="1" applyAlignment="1">
      <alignment horizontal="right" vertical="center"/>
    </xf>
    <xf numFmtId="38" fontId="8" fillId="0" borderId="22" xfId="49" applyFont="1" applyFill="1" applyBorder="1" applyAlignment="1">
      <alignment horizontal="right" vertical="center"/>
    </xf>
    <xf numFmtId="0" fontId="8" fillId="0" borderId="22" xfId="0" applyFont="1" applyFill="1" applyBorder="1" applyAlignment="1">
      <alignment horizontal="right" vertical="center"/>
    </xf>
    <xf numFmtId="0" fontId="8" fillId="0" borderId="23" xfId="0" applyFont="1" applyFill="1" applyBorder="1" applyAlignment="1">
      <alignment horizontal="right" vertical="center"/>
    </xf>
    <xf numFmtId="197" fontId="6" fillId="0" borderId="13" xfId="0" applyNumberFormat="1" applyFont="1" applyFill="1" applyBorder="1" applyAlignment="1" applyProtection="1">
      <alignment vertical="center"/>
      <protection locked="0"/>
    </xf>
    <xf numFmtId="198" fontId="6" fillId="0" borderId="21" xfId="0" applyNumberFormat="1" applyFont="1" applyFill="1" applyBorder="1" applyAlignment="1" applyProtection="1">
      <alignment vertical="center"/>
      <protection locked="0"/>
    </xf>
    <xf numFmtId="0" fontId="5" fillId="0" borderId="10" xfId="61" applyFont="1" applyFill="1" applyBorder="1" applyAlignment="1">
      <alignment horizontal="right" vertical="center"/>
      <protection/>
    </xf>
    <xf numFmtId="0" fontId="5" fillId="0" borderId="20" xfId="61" applyFont="1" applyFill="1" applyBorder="1" applyAlignment="1">
      <alignment horizontal="right" vertical="center"/>
      <protection/>
    </xf>
    <xf numFmtId="0" fontId="5" fillId="0" borderId="13" xfId="61" applyFont="1" applyFill="1" applyBorder="1" applyAlignment="1">
      <alignment horizontal="right" vertical="center"/>
      <protection/>
    </xf>
    <xf numFmtId="0" fontId="5" fillId="0" borderId="39" xfId="61" applyFont="1" applyFill="1" applyBorder="1" applyAlignment="1">
      <alignment horizontal="right" vertical="center"/>
      <protection/>
    </xf>
    <xf numFmtId="0" fontId="5" fillId="0" borderId="22" xfId="61" applyFont="1" applyFill="1" applyBorder="1" applyAlignment="1">
      <alignment horizontal="right" vertical="center"/>
      <protection/>
    </xf>
    <xf numFmtId="0" fontId="5" fillId="0" borderId="23" xfId="61" applyFont="1" applyFill="1" applyBorder="1" applyAlignment="1">
      <alignment horizontal="right" vertical="center"/>
      <protection/>
    </xf>
    <xf numFmtId="176" fontId="6" fillId="0" borderId="10" xfId="63" applyNumberFormat="1" applyFont="1" applyBorder="1" applyAlignment="1">
      <alignment horizontal="right" vertical="center"/>
      <protection/>
    </xf>
    <xf numFmtId="176" fontId="6" fillId="0" borderId="10" xfId="63" applyNumberFormat="1" applyFont="1" applyFill="1" applyBorder="1" applyAlignment="1" applyProtection="1">
      <alignment horizontal="right" vertical="center"/>
      <protection locked="0"/>
    </xf>
    <xf numFmtId="176" fontId="6" fillId="0" borderId="13" xfId="63" applyNumberFormat="1" applyFont="1" applyFill="1" applyBorder="1" applyAlignment="1" applyProtection="1">
      <alignment horizontal="right" vertical="center"/>
      <protection locked="0"/>
    </xf>
    <xf numFmtId="183" fontId="6" fillId="0" borderId="22" xfId="63" applyNumberFormat="1" applyFont="1" applyBorder="1" applyAlignment="1">
      <alignment horizontal="right" vertical="center"/>
      <protection/>
    </xf>
    <xf numFmtId="38" fontId="5" fillId="0" borderId="10" xfId="49" applyFont="1" applyFill="1" applyBorder="1" applyAlignment="1">
      <alignment horizontal="right" vertical="center"/>
    </xf>
    <xf numFmtId="208" fontId="5" fillId="0" borderId="10" xfId="61" applyNumberFormat="1" applyFont="1" applyFill="1" applyBorder="1" applyAlignment="1">
      <alignment horizontal="right" vertical="center"/>
      <protection/>
    </xf>
    <xf numFmtId="208" fontId="5" fillId="0" borderId="20" xfId="61" applyNumberFormat="1" applyFont="1" applyFill="1" applyBorder="1" applyAlignment="1">
      <alignment horizontal="right" vertical="center"/>
      <protection/>
    </xf>
    <xf numFmtId="38" fontId="5" fillId="0" borderId="20" xfId="49" applyFont="1" applyFill="1" applyBorder="1" applyAlignment="1">
      <alignment horizontal="right" vertical="center"/>
    </xf>
    <xf numFmtId="38" fontId="5" fillId="0" borderId="22" xfId="49" applyFont="1" applyFill="1" applyBorder="1" applyAlignment="1">
      <alignment horizontal="right" vertical="center"/>
    </xf>
    <xf numFmtId="38" fontId="5" fillId="0" borderId="23" xfId="49" applyFont="1" applyFill="1" applyBorder="1" applyAlignment="1">
      <alignment horizontal="right" vertical="center"/>
    </xf>
    <xf numFmtId="38" fontId="5" fillId="0" borderId="11" xfId="49" applyFont="1" applyFill="1" applyBorder="1" applyAlignment="1">
      <alignment horizontal="right" vertical="center"/>
    </xf>
    <xf numFmtId="208" fontId="5" fillId="0" borderId="11" xfId="61" applyNumberFormat="1" applyFont="1" applyFill="1" applyBorder="1" applyAlignment="1">
      <alignment horizontal="right" vertical="center"/>
      <protection/>
    </xf>
    <xf numFmtId="208" fontId="5" fillId="0" borderId="32" xfId="61" applyNumberFormat="1" applyFont="1" applyFill="1" applyBorder="1" applyAlignment="1">
      <alignment horizontal="right" vertical="center"/>
      <protection/>
    </xf>
    <xf numFmtId="0" fontId="8" fillId="0" borderId="10" xfId="71" applyFont="1" applyFill="1" applyBorder="1" applyAlignment="1">
      <alignment horizontal="right" vertical="center"/>
      <protection/>
    </xf>
    <xf numFmtId="211" fontId="8" fillId="0" borderId="10" xfId="49" applyNumberFormat="1" applyFont="1" applyFill="1" applyBorder="1" applyAlignment="1">
      <alignment horizontal="right" vertical="center"/>
    </xf>
    <xf numFmtId="38" fontId="8" fillId="0" borderId="14" xfId="49" applyFont="1" applyFill="1" applyBorder="1" applyAlignment="1">
      <alignment horizontal="right" vertical="center"/>
    </xf>
    <xf numFmtId="211" fontId="8" fillId="0" borderId="14" xfId="49" applyNumberFormat="1" applyFont="1" applyFill="1" applyBorder="1" applyAlignment="1">
      <alignment horizontal="right" vertical="center"/>
    </xf>
    <xf numFmtId="38" fontId="8" fillId="0" borderId="14" xfId="71" applyNumberFormat="1" applyFont="1" applyFill="1" applyBorder="1" applyAlignment="1">
      <alignment horizontal="right" vertical="center"/>
      <protection/>
    </xf>
    <xf numFmtId="211" fontId="8" fillId="0" borderId="20" xfId="49" applyNumberFormat="1" applyFont="1" applyFill="1" applyBorder="1" applyAlignment="1">
      <alignment horizontal="right" vertical="center"/>
    </xf>
    <xf numFmtId="0" fontId="8" fillId="0" borderId="20" xfId="71" applyFont="1" applyFill="1" applyBorder="1" applyAlignment="1">
      <alignment horizontal="right" vertical="center"/>
      <protection/>
    </xf>
    <xf numFmtId="38" fontId="8" fillId="0" borderId="22" xfId="71" applyNumberFormat="1" applyFont="1" applyFill="1" applyBorder="1" applyAlignment="1">
      <alignment horizontal="right" vertical="center"/>
      <protection/>
    </xf>
    <xf numFmtId="0" fontId="8" fillId="0" borderId="22" xfId="71" applyFont="1" applyFill="1" applyBorder="1" applyAlignment="1">
      <alignment horizontal="right" vertical="center"/>
      <protection/>
    </xf>
    <xf numFmtId="211" fontId="8" fillId="0" borderId="22" xfId="49" applyNumberFormat="1" applyFont="1" applyFill="1" applyBorder="1" applyAlignment="1">
      <alignment horizontal="right" vertical="center"/>
    </xf>
    <xf numFmtId="38" fontId="8" fillId="0" borderId="27" xfId="49" applyFont="1" applyFill="1" applyBorder="1" applyAlignment="1">
      <alignment horizontal="right" vertical="center"/>
    </xf>
    <xf numFmtId="211" fontId="8" fillId="0" borderId="27" xfId="49" applyNumberFormat="1" applyFont="1" applyFill="1" applyBorder="1" applyAlignment="1">
      <alignment horizontal="right" vertical="center"/>
    </xf>
    <xf numFmtId="38" fontId="8" fillId="0" borderId="27" xfId="71" applyNumberFormat="1" applyFont="1" applyFill="1" applyBorder="1" applyAlignment="1">
      <alignment horizontal="right" vertical="center"/>
      <protection/>
    </xf>
    <xf numFmtId="211" fontId="8" fillId="0" borderId="23" xfId="49" applyNumberFormat="1" applyFont="1" applyFill="1" applyBorder="1" applyAlignment="1">
      <alignment horizontal="right" vertical="center"/>
    </xf>
    <xf numFmtId="0" fontId="5" fillId="0" borderId="0" xfId="0" applyFont="1" applyAlignment="1">
      <alignment horizontal="right"/>
    </xf>
    <xf numFmtId="201" fontId="5" fillId="0" borderId="13" xfId="0" applyNumberFormat="1" applyFont="1" applyFill="1" applyBorder="1" applyAlignment="1" applyProtection="1">
      <alignment horizontal="right" vertical="center"/>
      <protection locked="0"/>
    </xf>
    <xf numFmtId="200" fontId="5" fillId="0" borderId="10" xfId="0" applyNumberFormat="1" applyFont="1" applyFill="1" applyBorder="1" applyAlignment="1">
      <alignment horizontal="right" vertical="center"/>
    </xf>
    <xf numFmtId="186" fontId="5" fillId="0" borderId="11" xfId="69" applyNumberFormat="1" applyFont="1" applyFill="1" applyBorder="1" applyAlignment="1" applyProtection="1">
      <alignment vertical="top"/>
      <protection locked="0"/>
    </xf>
    <xf numFmtId="0" fontId="7" fillId="0" borderId="22" xfId="71" applyFont="1" applyFill="1" applyBorder="1" applyAlignment="1">
      <alignment horizontal="center" vertical="center"/>
      <protection/>
    </xf>
    <xf numFmtId="0" fontId="8" fillId="0" borderId="14" xfId="71" applyFont="1" applyFill="1" applyBorder="1" applyAlignment="1">
      <alignment horizontal="right" vertical="center"/>
      <protection/>
    </xf>
    <xf numFmtId="0" fontId="5" fillId="0" borderId="13"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22" xfId="0" applyFont="1" applyFill="1" applyBorder="1" applyAlignment="1">
      <alignment horizontal="right" vertical="center"/>
    </xf>
    <xf numFmtId="0" fontId="5" fillId="0" borderId="23" xfId="0" applyFont="1" applyFill="1" applyBorder="1" applyAlignment="1">
      <alignment horizontal="right" vertical="center"/>
    </xf>
    <xf numFmtId="176" fontId="5" fillId="0" borderId="50" xfId="0" applyNumberFormat="1" applyFont="1" applyFill="1" applyBorder="1" applyAlignment="1">
      <alignment horizontal="center" vertical="center"/>
    </xf>
    <xf numFmtId="176" fontId="5" fillId="0" borderId="60" xfId="0" applyNumberFormat="1" applyFont="1" applyFill="1" applyBorder="1" applyAlignment="1" applyProtection="1">
      <alignment horizontal="center" vertical="center"/>
      <protection/>
    </xf>
    <xf numFmtId="176" fontId="6" fillId="0" borderId="10" xfId="0" applyNumberFormat="1" applyFont="1" applyFill="1" applyBorder="1" applyAlignment="1">
      <alignment horizontal="right" vertical="center"/>
    </xf>
    <xf numFmtId="176" fontId="6" fillId="0" borderId="10" xfId="0" applyNumberFormat="1" applyFont="1" applyBorder="1" applyAlignment="1">
      <alignment horizontal="right" vertical="center"/>
    </xf>
    <xf numFmtId="176" fontId="6" fillId="0" borderId="53" xfId="0" applyNumberFormat="1" applyFont="1" applyBorder="1" applyAlignment="1">
      <alignment horizontal="right" vertical="center"/>
    </xf>
    <xf numFmtId="176" fontId="6" fillId="0" borderId="74" xfId="0" applyNumberFormat="1" applyFont="1" applyBorder="1" applyAlignment="1">
      <alignment horizontal="right" vertical="center"/>
    </xf>
    <xf numFmtId="176" fontId="6" fillId="0" borderId="102" xfId="0" applyNumberFormat="1" applyFont="1" applyBorder="1" applyAlignment="1">
      <alignment horizontal="right" vertical="center"/>
    </xf>
    <xf numFmtId="176" fontId="6" fillId="0" borderId="11" xfId="0" applyNumberFormat="1" applyFont="1" applyBorder="1" applyAlignment="1">
      <alignment horizontal="right" vertical="center"/>
    </xf>
    <xf numFmtId="176" fontId="6" fillId="0" borderId="21" xfId="0" applyNumberFormat="1" applyFont="1" applyBorder="1" applyAlignment="1">
      <alignment horizontal="right" vertical="center"/>
    </xf>
    <xf numFmtId="0" fontId="7" fillId="0" borderId="11" xfId="0" applyFont="1" applyFill="1" applyBorder="1" applyAlignment="1">
      <alignment horizontal="center" vertical="center"/>
    </xf>
    <xf numFmtId="208" fontId="6" fillId="0" borderId="61" xfId="0" applyNumberFormat="1" applyFont="1" applyBorder="1" applyAlignment="1" applyProtection="1">
      <alignment horizontal="right" vertical="center"/>
      <protection/>
    </xf>
    <xf numFmtId="0" fontId="6" fillId="0" borderId="11" xfId="0" applyFont="1" applyFill="1" applyBorder="1" applyAlignment="1">
      <alignment horizontal="right" vertical="center"/>
    </xf>
    <xf numFmtId="176" fontId="5" fillId="0" borderId="39" xfId="0" applyNumberFormat="1" applyFont="1" applyBorder="1" applyAlignment="1" applyProtection="1">
      <alignment vertical="center"/>
      <protection/>
    </xf>
    <xf numFmtId="176" fontId="5" fillId="0" borderId="31" xfId="0" applyNumberFormat="1" applyFont="1" applyFill="1" applyBorder="1" applyAlignment="1" applyProtection="1">
      <alignment vertical="center" wrapText="1"/>
      <protection locked="0"/>
    </xf>
    <xf numFmtId="176" fontId="5" fillId="0" borderId="31" xfId="0" applyNumberFormat="1" applyFont="1" applyFill="1" applyBorder="1" applyAlignment="1" applyProtection="1">
      <alignment vertical="center"/>
      <protection/>
    </xf>
    <xf numFmtId="9" fontId="5" fillId="0" borderId="10" xfId="0" applyNumberFormat="1" applyFont="1" applyFill="1" applyBorder="1" applyAlignment="1" applyProtection="1">
      <alignment horizontal="right" vertical="center"/>
      <protection/>
    </xf>
    <xf numFmtId="176" fontId="5" fillId="0" borderId="31" xfId="0" applyNumberFormat="1" applyFont="1" applyFill="1" applyBorder="1" applyAlignment="1" applyProtection="1">
      <alignment vertical="center"/>
      <protection locked="0"/>
    </xf>
    <xf numFmtId="176" fontId="6" fillId="0" borderId="39" xfId="0" applyNumberFormat="1" applyFont="1" applyBorder="1" applyAlignment="1" applyProtection="1">
      <alignment vertical="center" shrinkToFit="1"/>
      <protection/>
    </xf>
    <xf numFmtId="0" fontId="17" fillId="0" borderId="22" xfId="0" applyFont="1" applyFill="1" applyBorder="1" applyAlignment="1" applyProtection="1">
      <alignment horizontal="center" vertical="center"/>
      <protection/>
    </xf>
    <xf numFmtId="176" fontId="5" fillId="0" borderId="0" xfId="0" applyNumberFormat="1" applyFont="1" applyFill="1" applyBorder="1" applyAlignment="1" applyProtection="1">
      <alignment vertical="center"/>
      <protection locked="0"/>
    </xf>
    <xf numFmtId="179" fontId="5" fillId="0" borderId="10" xfId="0" applyNumberFormat="1" applyFont="1" applyFill="1" applyBorder="1" applyAlignment="1" applyProtection="1">
      <alignment horizontal="right" vertical="center"/>
      <protection locked="0"/>
    </xf>
    <xf numFmtId="179" fontId="5" fillId="0" borderId="10" xfId="0" applyNumberFormat="1" applyFont="1" applyFill="1" applyBorder="1" applyAlignment="1" applyProtection="1">
      <alignment horizontal="right" vertical="center"/>
      <protection/>
    </xf>
    <xf numFmtId="176" fontId="5" fillId="0" borderId="10" xfId="0" applyNumberFormat="1" applyFont="1" applyFill="1" applyBorder="1" applyAlignment="1" applyProtection="1">
      <alignment horizontal="right" vertical="center"/>
      <protection/>
    </xf>
    <xf numFmtId="176" fontId="5" fillId="0" borderId="10" xfId="0" applyNumberFormat="1" applyFont="1" applyBorder="1" applyAlignment="1" applyProtection="1">
      <alignment horizontal="right" vertical="center"/>
      <protection/>
    </xf>
    <xf numFmtId="9" fontId="5" fillId="0" borderId="10" xfId="42" applyFont="1" applyFill="1" applyBorder="1" applyAlignment="1" applyProtection="1">
      <alignment horizontal="right" vertical="center"/>
      <protection/>
    </xf>
    <xf numFmtId="9" fontId="5" fillId="0" borderId="22" xfId="0" applyNumberFormat="1" applyFont="1" applyFill="1" applyBorder="1" applyAlignment="1" applyProtection="1">
      <alignment horizontal="right" vertical="center"/>
      <protection/>
    </xf>
    <xf numFmtId="176" fontId="7" fillId="0" borderId="10" xfId="0" applyNumberFormat="1" applyFont="1" applyFill="1" applyBorder="1" applyAlignment="1">
      <alignment vertical="center"/>
    </xf>
    <xf numFmtId="180" fontId="5" fillId="0" borderId="10" xfId="0" applyNumberFormat="1" applyFont="1" applyFill="1" applyBorder="1" applyAlignment="1">
      <alignment horizontal="right" vertical="center"/>
    </xf>
    <xf numFmtId="180" fontId="5" fillId="0" borderId="20" xfId="0" applyNumberFormat="1" applyFont="1" applyFill="1" applyBorder="1" applyAlignment="1">
      <alignment horizontal="right" vertical="center"/>
    </xf>
    <xf numFmtId="0" fontId="5" fillId="0" borderId="23" xfId="71" applyFont="1" applyFill="1" applyBorder="1" applyAlignment="1">
      <alignment horizontal="center" vertical="center"/>
      <protection/>
    </xf>
    <xf numFmtId="176" fontId="5" fillId="0" borderId="54" xfId="0" applyNumberFormat="1" applyFont="1" applyFill="1" applyBorder="1" applyAlignment="1">
      <alignment horizontal="left" vertical="center"/>
    </xf>
    <xf numFmtId="0" fontId="5" fillId="0" borderId="11" xfId="71" applyNumberFormat="1" applyFont="1" applyFill="1" applyBorder="1" applyAlignment="1">
      <alignment horizontal="right" vertical="center"/>
      <protection/>
    </xf>
    <xf numFmtId="0" fontId="5" fillId="0" borderId="11" xfId="0" applyNumberFormat="1" applyFont="1" applyFill="1" applyBorder="1" applyAlignment="1">
      <alignment horizontal="right" vertical="center"/>
    </xf>
    <xf numFmtId="0" fontId="5" fillId="0" borderId="32" xfId="0" applyNumberFormat="1" applyFont="1" applyFill="1" applyBorder="1" applyAlignment="1">
      <alignment horizontal="right" vertical="center"/>
    </xf>
    <xf numFmtId="0" fontId="5" fillId="0" borderId="10" xfId="71" applyNumberFormat="1" applyFont="1" applyFill="1" applyBorder="1" applyAlignment="1">
      <alignment horizontal="right" vertical="center"/>
      <protection/>
    </xf>
    <xf numFmtId="0" fontId="5" fillId="0" borderId="20" xfId="0" applyNumberFormat="1" applyFont="1" applyFill="1" applyBorder="1" applyAlignment="1">
      <alignment horizontal="right" vertical="center"/>
    </xf>
    <xf numFmtId="0" fontId="5" fillId="0" borderId="22" xfId="71" applyNumberFormat="1" applyFont="1" applyFill="1" applyBorder="1" applyAlignment="1">
      <alignment horizontal="right" vertical="center"/>
      <protection/>
    </xf>
    <xf numFmtId="0" fontId="5" fillId="0" borderId="23" xfId="71" applyNumberFormat="1" applyFont="1" applyFill="1" applyBorder="1" applyAlignment="1">
      <alignment horizontal="right" vertical="center"/>
      <protection/>
    </xf>
    <xf numFmtId="176" fontId="5" fillId="0" borderId="48" xfId="0" applyNumberFormat="1" applyFont="1" applyFill="1" applyBorder="1" applyAlignment="1">
      <alignment vertical="center"/>
    </xf>
    <xf numFmtId="0" fontId="5" fillId="0" borderId="12" xfId="0" applyNumberFormat="1" applyFont="1" applyFill="1" applyBorder="1" applyAlignment="1" applyProtection="1">
      <alignment horizontal="right" vertical="center"/>
      <protection/>
    </xf>
    <xf numFmtId="0" fontId="5" fillId="0" borderId="13" xfId="0" applyNumberFormat="1" applyFont="1" applyFill="1" applyBorder="1" applyAlignment="1" applyProtection="1">
      <alignment horizontal="right" vertical="center"/>
      <protection/>
    </xf>
    <xf numFmtId="0" fontId="5" fillId="0" borderId="22" xfId="71" applyFont="1" applyFill="1" applyBorder="1" applyAlignment="1">
      <alignment horizontal="right" vertical="center"/>
      <protection/>
    </xf>
    <xf numFmtId="176" fontId="6" fillId="0" borderId="22" xfId="0" applyNumberFormat="1" applyFont="1" applyFill="1" applyBorder="1" applyAlignment="1">
      <alignment horizontal="right" vertical="center"/>
    </xf>
    <xf numFmtId="176" fontId="6" fillId="0" borderId="23" xfId="0" applyNumberFormat="1" applyFont="1" applyFill="1" applyBorder="1" applyAlignment="1">
      <alignment horizontal="right" vertical="center"/>
    </xf>
    <xf numFmtId="0" fontId="7" fillId="0" borderId="25" xfId="68" applyFont="1" applyFill="1" applyBorder="1" applyAlignment="1">
      <alignment horizontal="center" vertical="center" wrapText="1"/>
      <protection/>
    </xf>
    <xf numFmtId="200" fontId="5" fillId="0" borderId="10" xfId="68" applyNumberFormat="1" applyFont="1" applyFill="1" applyBorder="1" applyAlignment="1">
      <alignment horizontal="right" vertical="center"/>
      <protection/>
    </xf>
    <xf numFmtId="0" fontId="5" fillId="0" borderId="10" xfId="68" applyFont="1" applyFill="1" applyBorder="1" applyAlignment="1">
      <alignment vertical="center"/>
      <protection/>
    </xf>
    <xf numFmtId="180" fontId="6" fillId="0" borderId="10" xfId="68" applyNumberFormat="1" applyFont="1" applyFill="1" applyBorder="1" applyAlignment="1">
      <alignment horizontal="right" vertical="center"/>
      <protection/>
    </xf>
    <xf numFmtId="181" fontId="6" fillId="0" borderId="10" xfId="68" applyNumberFormat="1" applyFont="1" applyFill="1" applyBorder="1" applyAlignment="1" applyProtection="1">
      <alignment horizontal="right" vertical="center"/>
      <protection locked="0"/>
    </xf>
    <xf numFmtId="181" fontId="6" fillId="0" borderId="10" xfId="68" applyNumberFormat="1" applyFont="1" applyFill="1" applyBorder="1" applyAlignment="1">
      <alignment horizontal="right" vertical="center"/>
      <protection/>
    </xf>
    <xf numFmtId="0" fontId="7" fillId="0" borderId="10" xfId="68" applyFont="1" applyFill="1" applyBorder="1" applyAlignment="1">
      <alignment vertical="center"/>
      <protection/>
    </xf>
    <xf numFmtId="200" fontId="6" fillId="0" borderId="10" xfId="68" applyNumberFormat="1" applyFont="1" applyFill="1" applyBorder="1" applyAlignment="1">
      <alignment horizontal="right" vertical="center"/>
      <protection/>
    </xf>
    <xf numFmtId="200" fontId="5" fillId="0" borderId="20" xfId="68" applyNumberFormat="1" applyFont="1" applyFill="1" applyBorder="1" applyAlignment="1">
      <alignment horizontal="right" vertical="center"/>
      <protection/>
    </xf>
    <xf numFmtId="191" fontId="6" fillId="0" borderId="22" xfId="68" applyNumberFormat="1" applyFont="1" applyFill="1" applyBorder="1" applyAlignment="1">
      <alignment horizontal="right" vertical="center"/>
      <protection/>
    </xf>
    <xf numFmtId="191" fontId="6" fillId="0" borderId="22" xfId="68" applyNumberFormat="1" applyFont="1" applyFill="1" applyBorder="1" applyAlignment="1" applyProtection="1">
      <alignment horizontal="right" vertical="center"/>
      <protection locked="0"/>
    </xf>
    <xf numFmtId="200" fontId="5" fillId="0" borderId="22" xfId="68" applyNumberFormat="1" applyFont="1" applyFill="1" applyBorder="1" applyAlignment="1">
      <alignment horizontal="right" vertical="center"/>
      <protection/>
    </xf>
    <xf numFmtId="200" fontId="5" fillId="0" borderId="23" xfId="68" applyNumberFormat="1" applyFont="1" applyFill="1" applyBorder="1" applyAlignment="1">
      <alignment horizontal="right" vertical="center"/>
      <protection/>
    </xf>
    <xf numFmtId="201" fontId="6" fillId="0" borderId="22" xfId="0" applyNumberFormat="1" applyFont="1" applyFill="1" applyBorder="1" applyAlignment="1" applyProtection="1">
      <alignment vertical="center"/>
      <protection/>
    </xf>
    <xf numFmtId="185" fontId="41" fillId="0" borderId="0" xfId="0" applyNumberFormat="1" applyFont="1" applyFill="1" applyBorder="1" applyAlignment="1" applyProtection="1">
      <alignment horizontal="center" vertical="center"/>
      <protection/>
    </xf>
    <xf numFmtId="181" fontId="41" fillId="0" borderId="0" xfId="0" applyNumberFormat="1" applyFont="1" applyFill="1" applyBorder="1" applyAlignment="1" applyProtection="1">
      <alignment horizontal="center" vertical="center"/>
      <protection/>
    </xf>
    <xf numFmtId="181" fontId="41" fillId="0" borderId="0" xfId="0" applyNumberFormat="1" applyFont="1" applyFill="1" applyBorder="1" applyAlignment="1" applyProtection="1">
      <alignment vertical="center"/>
      <protection/>
    </xf>
    <xf numFmtId="0" fontId="38" fillId="0" borderId="0" xfId="0" applyFont="1" applyFill="1" applyBorder="1" applyAlignment="1">
      <alignment vertical="center"/>
    </xf>
    <xf numFmtId="198" fontId="6" fillId="0" borderId="97" xfId="0" applyNumberFormat="1" applyFont="1" applyFill="1" applyBorder="1" applyAlignment="1" applyProtection="1">
      <alignment horizontal="right" vertical="center"/>
      <protection locked="0"/>
    </xf>
    <xf numFmtId="197" fontId="6" fillId="0" borderId="21" xfId="0" applyNumberFormat="1" applyFont="1" applyFill="1" applyBorder="1" applyAlignment="1" applyProtection="1">
      <alignment horizontal="right" vertical="center"/>
      <protection locked="0"/>
    </xf>
    <xf numFmtId="192" fontId="6" fillId="0" borderId="22" xfId="0"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0" fillId="0" borderId="0" xfId="0" applyFont="1" applyAlignment="1">
      <alignment horizontal="center" vertical="center"/>
    </xf>
    <xf numFmtId="176" fontId="5" fillId="0" borderId="33" xfId="0" applyNumberFormat="1" applyFont="1" applyBorder="1" applyAlignment="1">
      <alignment horizontal="center" vertical="center"/>
    </xf>
    <xf numFmtId="176" fontId="5" fillId="0" borderId="48" xfId="0" applyNumberFormat="1" applyFont="1" applyFill="1" applyBorder="1" applyAlignment="1" applyProtection="1">
      <alignment vertical="center"/>
      <protection/>
    </xf>
    <xf numFmtId="176" fontId="5" fillId="0" borderId="36" xfId="0" applyNumberFormat="1" applyFont="1" applyFill="1" applyBorder="1" applyAlignment="1" applyProtection="1">
      <alignment vertical="center"/>
      <protection/>
    </xf>
    <xf numFmtId="176" fontId="5" fillId="0" borderId="11" xfId="0" applyNumberFormat="1" applyFont="1" applyFill="1" applyBorder="1" applyAlignment="1" applyProtection="1">
      <alignment vertical="center"/>
      <protection locked="0"/>
    </xf>
    <xf numFmtId="187" fontId="5" fillId="0" borderId="11" xfId="0" applyNumberFormat="1" applyFont="1" applyBorder="1" applyAlignment="1">
      <alignment vertical="center"/>
    </xf>
    <xf numFmtId="176" fontId="5" fillId="0" borderId="32" xfId="0" applyNumberFormat="1" applyFont="1" applyFill="1" applyBorder="1" applyAlignment="1" applyProtection="1">
      <alignment vertical="center"/>
      <protection locked="0"/>
    </xf>
    <xf numFmtId="206" fontId="6" fillId="0" borderId="10" xfId="0" applyNumberFormat="1" applyFont="1" applyFill="1" applyBorder="1" applyAlignment="1">
      <alignment vertical="center"/>
    </xf>
    <xf numFmtId="205" fontId="6" fillId="0" borderId="10" xfId="0" applyNumberFormat="1" applyFont="1" applyFill="1" applyBorder="1" applyAlignment="1">
      <alignment vertical="center"/>
    </xf>
    <xf numFmtId="176" fontId="6" fillId="0" borderId="62" xfId="0" applyNumberFormat="1" applyFont="1" applyBorder="1" applyAlignment="1" applyProtection="1">
      <alignment horizontal="right" vertical="center"/>
      <protection/>
    </xf>
    <xf numFmtId="205" fontId="6" fillId="0" borderId="11" xfId="0" applyNumberFormat="1" applyFont="1" applyFill="1" applyBorder="1" applyAlignment="1">
      <alignment vertical="center"/>
    </xf>
    <xf numFmtId="205" fontId="6" fillId="0" borderId="20" xfId="0" applyNumberFormat="1" applyFont="1" applyFill="1" applyBorder="1" applyAlignment="1">
      <alignment vertical="center"/>
    </xf>
    <xf numFmtId="205" fontId="6" fillId="0" borderId="32" xfId="0" applyNumberFormat="1" applyFont="1" applyFill="1" applyBorder="1" applyAlignment="1">
      <alignment vertical="center"/>
    </xf>
    <xf numFmtId="176" fontId="5" fillId="0" borderId="14" xfId="0" applyNumberFormat="1" applyFont="1" applyFill="1" applyBorder="1" applyAlignment="1">
      <alignment horizontal="right" vertical="center"/>
    </xf>
    <xf numFmtId="176" fontId="6" fillId="0" borderId="20" xfId="0" applyNumberFormat="1" applyFont="1" applyFill="1" applyBorder="1" applyAlignment="1">
      <alignment vertical="center"/>
    </xf>
    <xf numFmtId="176" fontId="6" fillId="0" borderId="27" xfId="0" applyNumberFormat="1" applyFont="1" applyBorder="1" applyAlignment="1">
      <alignment vertical="center"/>
    </xf>
    <xf numFmtId="176" fontId="6" fillId="0" borderId="32" xfId="0" applyNumberFormat="1" applyFont="1" applyFill="1" applyBorder="1" applyAlignment="1">
      <alignment vertical="center"/>
    </xf>
    <xf numFmtId="9" fontId="5" fillId="0" borderId="10" xfId="42" applyNumberFormat="1" applyFont="1" applyBorder="1" applyAlignment="1">
      <alignment horizontal="right" vertical="center"/>
    </xf>
    <xf numFmtId="9" fontId="5" fillId="0" borderId="10" xfId="42" applyNumberFormat="1" applyFont="1" applyFill="1" applyBorder="1" applyAlignment="1">
      <alignment horizontal="right" vertical="center"/>
    </xf>
    <xf numFmtId="181" fontId="6" fillId="0" borderId="0" xfId="0" applyNumberFormat="1" applyFont="1" applyBorder="1" applyAlignment="1">
      <alignment horizontal="left" vertical="center"/>
    </xf>
    <xf numFmtId="176" fontId="5" fillId="0" borderId="10" xfId="61" applyNumberFormat="1" applyFont="1" applyFill="1" applyBorder="1" applyAlignment="1">
      <alignment horizontal="right" vertical="center"/>
      <protection/>
    </xf>
    <xf numFmtId="176" fontId="5" fillId="0" borderId="20" xfId="61" applyNumberFormat="1" applyFont="1" applyFill="1" applyBorder="1" applyAlignment="1">
      <alignment horizontal="right" vertical="center"/>
      <protection/>
    </xf>
    <xf numFmtId="9" fontId="8" fillId="0" borderId="10" xfId="42" applyNumberFormat="1" applyFont="1" applyFill="1" applyBorder="1" applyAlignment="1">
      <alignment vertical="center"/>
    </xf>
    <xf numFmtId="9" fontId="8" fillId="0" borderId="20" xfId="42" applyNumberFormat="1" applyFont="1" applyFill="1" applyBorder="1" applyAlignment="1">
      <alignment vertical="center"/>
    </xf>
    <xf numFmtId="212" fontId="5" fillId="0" borderId="10" xfId="0" applyNumberFormat="1" applyFont="1" applyBorder="1" applyAlignment="1">
      <alignment vertical="center"/>
    </xf>
    <xf numFmtId="212" fontId="5" fillId="0" borderId="22" xfId="0" applyNumberFormat="1" applyFont="1" applyBorder="1" applyAlignment="1">
      <alignment vertical="center"/>
    </xf>
    <xf numFmtId="213" fontId="6" fillId="0" borderId="10" xfId="0" applyNumberFormat="1" applyFont="1" applyFill="1" applyBorder="1" applyAlignment="1" applyProtection="1">
      <alignment vertical="center"/>
      <protection/>
    </xf>
    <xf numFmtId="207" fontId="6" fillId="0" borderId="22" xfId="42" applyNumberFormat="1" applyFont="1" applyFill="1" applyBorder="1" applyAlignment="1" applyProtection="1">
      <alignment vertical="center"/>
      <protection/>
    </xf>
    <xf numFmtId="38" fontId="6" fillId="0" borderId="20" xfId="49" applyNumberFormat="1" applyFont="1" applyFill="1" applyBorder="1" applyAlignment="1">
      <alignment vertical="center"/>
    </xf>
    <xf numFmtId="38" fontId="6" fillId="0" borderId="23" xfId="49" applyNumberFormat="1" applyFont="1" applyFill="1" applyBorder="1" applyAlignment="1">
      <alignment vertical="center"/>
    </xf>
    <xf numFmtId="214" fontId="5" fillId="0" borderId="11" xfId="69" applyNumberFormat="1" applyFont="1" applyFill="1" applyBorder="1" applyAlignment="1" applyProtection="1">
      <alignment vertical="center"/>
      <protection locked="0"/>
    </xf>
    <xf numFmtId="214" fontId="5" fillId="0" borderId="21" xfId="69" applyNumberFormat="1" applyFont="1" applyFill="1" applyBorder="1" applyAlignment="1" applyProtection="1">
      <alignment vertical="center"/>
      <protection locked="0"/>
    </xf>
    <xf numFmtId="0" fontId="6" fillId="0" borderId="15" xfId="0" applyFont="1" applyFill="1" applyBorder="1" applyAlignment="1">
      <alignment vertical="center"/>
    </xf>
    <xf numFmtId="0" fontId="6" fillId="0" borderId="35" xfId="0" applyFont="1" applyFill="1" applyBorder="1" applyAlignment="1">
      <alignment vertical="center"/>
    </xf>
    <xf numFmtId="0" fontId="6" fillId="0" borderId="11" xfId="0" applyFont="1" applyFill="1" applyBorder="1" applyAlignment="1">
      <alignment horizontal="center" vertical="center"/>
    </xf>
    <xf numFmtId="176" fontId="17" fillId="0" borderId="11" xfId="68" applyNumberFormat="1" applyFont="1" applyFill="1" applyBorder="1" applyAlignment="1">
      <alignment horizontal="left" vertical="center" wrapText="1"/>
      <protection/>
    </xf>
    <xf numFmtId="176" fontId="6" fillId="0" borderId="63" xfId="0" applyNumberFormat="1" applyFont="1" applyFill="1" applyBorder="1" applyAlignment="1" applyProtection="1">
      <alignment horizontal="right" vertical="center"/>
      <protection/>
    </xf>
    <xf numFmtId="181" fontId="6" fillId="0" borderId="45" xfId="0" applyNumberFormat="1" applyFont="1" applyFill="1" applyBorder="1" applyAlignment="1" applyProtection="1">
      <alignment horizontal="right" vertical="center"/>
      <protection/>
    </xf>
    <xf numFmtId="176" fontId="62" fillId="0" borderId="19" xfId="0" applyNumberFormat="1" applyFont="1" applyFill="1" applyBorder="1" applyAlignment="1">
      <alignment horizontal="center" vertical="center"/>
    </xf>
    <xf numFmtId="176" fontId="6" fillId="0" borderId="14" xfId="0" applyNumberFormat="1" applyFont="1" applyFill="1" applyBorder="1" applyAlignment="1">
      <alignment horizontal="right" vertical="center"/>
    </xf>
    <xf numFmtId="176" fontId="62" fillId="0" borderId="20" xfId="0" applyNumberFormat="1" applyFont="1" applyFill="1" applyBorder="1" applyAlignment="1">
      <alignment horizontal="right" vertical="center"/>
    </xf>
    <xf numFmtId="176" fontId="6" fillId="0" borderId="53" xfId="0" applyNumberFormat="1" applyFont="1" applyFill="1" applyBorder="1" applyAlignment="1">
      <alignment horizontal="right" vertical="center"/>
    </xf>
    <xf numFmtId="176" fontId="6" fillId="0" borderId="74" xfId="0" applyNumberFormat="1" applyFont="1" applyFill="1" applyBorder="1" applyAlignment="1">
      <alignment horizontal="right" vertical="center"/>
    </xf>
    <xf numFmtId="176" fontId="62" fillId="0" borderId="103" xfId="0" applyNumberFormat="1" applyFont="1" applyFill="1" applyBorder="1" applyAlignment="1">
      <alignment horizontal="right" vertical="center"/>
    </xf>
    <xf numFmtId="176" fontId="6" fillId="0" borderId="102" xfId="0" applyNumberFormat="1" applyFont="1" applyFill="1" applyBorder="1" applyAlignment="1">
      <alignment horizontal="right" vertical="center"/>
    </xf>
    <xf numFmtId="176" fontId="62" fillId="0" borderId="104" xfId="0" applyNumberFormat="1" applyFont="1" applyFill="1" applyBorder="1" applyAlignment="1">
      <alignment horizontal="right" vertical="center"/>
    </xf>
    <xf numFmtId="176" fontId="62" fillId="0" borderId="32" xfId="0" applyNumberFormat="1" applyFont="1" applyFill="1" applyBorder="1" applyAlignment="1">
      <alignment horizontal="right" vertical="center"/>
    </xf>
    <xf numFmtId="176" fontId="6" fillId="0" borderId="21" xfId="0" applyNumberFormat="1" applyFont="1" applyFill="1" applyBorder="1" applyAlignment="1">
      <alignment horizontal="right" vertical="center"/>
    </xf>
    <xf numFmtId="176" fontId="62" fillId="0" borderId="33" xfId="0" applyNumberFormat="1" applyFont="1" applyFill="1" applyBorder="1" applyAlignment="1">
      <alignment horizontal="right" vertical="center"/>
    </xf>
    <xf numFmtId="176" fontId="15" fillId="0" borderId="10" xfId="0" applyNumberFormat="1" applyFont="1" applyFill="1" applyBorder="1" applyAlignment="1" applyProtection="1">
      <alignment vertical="center"/>
      <protection/>
    </xf>
    <xf numFmtId="216" fontId="6" fillId="0" borderId="0" xfId="0" applyNumberFormat="1" applyFont="1" applyFill="1" applyAlignment="1">
      <alignment vertical="center"/>
    </xf>
    <xf numFmtId="205" fontId="6" fillId="0" borderId="13" xfId="0" applyNumberFormat="1" applyFont="1" applyFill="1" applyBorder="1" applyAlignment="1" applyProtection="1">
      <alignment horizontal="right" vertical="center"/>
      <protection locked="0"/>
    </xf>
    <xf numFmtId="205" fontId="6" fillId="0" borderId="10" xfId="0" applyNumberFormat="1" applyFont="1" applyFill="1" applyBorder="1" applyAlignment="1">
      <alignment horizontal="right" vertical="center"/>
    </xf>
    <xf numFmtId="205" fontId="6" fillId="0" borderId="10" xfId="0" applyNumberFormat="1" applyFont="1" applyFill="1" applyBorder="1" applyAlignment="1" applyProtection="1">
      <alignment horizontal="right" vertical="center"/>
      <protection/>
    </xf>
    <xf numFmtId="205" fontId="6" fillId="0" borderId="21" xfId="0" applyNumberFormat="1" applyFont="1" applyFill="1" applyBorder="1" applyAlignment="1" applyProtection="1">
      <alignment horizontal="right" vertical="center"/>
      <protection/>
    </xf>
    <xf numFmtId="176" fontId="7" fillId="0" borderId="20" xfId="0" applyNumberFormat="1" applyFont="1" applyFill="1" applyBorder="1" applyAlignment="1" applyProtection="1">
      <alignment vertical="center"/>
      <protection locked="0"/>
    </xf>
    <xf numFmtId="0" fontId="5" fillId="0" borderId="46" xfId="0" applyFont="1" applyBorder="1" applyAlignment="1">
      <alignment horizontal="center" vertical="center" textRotation="255" wrapText="1"/>
    </xf>
    <xf numFmtId="0" fontId="5" fillId="0" borderId="58" xfId="0" applyFont="1" applyBorder="1" applyAlignment="1">
      <alignment horizontal="center" vertical="center" textRotation="255" wrapText="1"/>
    </xf>
    <xf numFmtId="0" fontId="5" fillId="0" borderId="35" xfId="0" applyFont="1" applyFill="1" applyBorder="1" applyAlignment="1">
      <alignment horizontal="center" vertical="center"/>
    </xf>
    <xf numFmtId="176" fontId="5" fillId="0" borderId="0" xfId="0" applyNumberFormat="1" applyFont="1" applyFill="1" applyBorder="1" applyAlignment="1" applyProtection="1">
      <alignment horizontal="left" vertical="center"/>
      <protection/>
    </xf>
    <xf numFmtId="0" fontId="5" fillId="0" borderId="87" xfId="0" applyFont="1" applyFill="1" applyBorder="1" applyAlignment="1">
      <alignment horizontal="center" vertical="center"/>
    </xf>
    <xf numFmtId="0" fontId="5" fillId="0" borderId="55" xfId="0" applyFont="1" applyBorder="1" applyAlignment="1">
      <alignment horizontal="center" vertical="center" textRotation="255" wrapText="1"/>
    </xf>
    <xf numFmtId="0" fontId="5" fillId="0" borderId="20"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9" xfId="0" applyFont="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18" xfId="0" applyFont="1" applyBorder="1" applyAlignment="1">
      <alignment horizontal="center" vertical="center"/>
    </xf>
    <xf numFmtId="0" fontId="5" fillId="0" borderId="15" xfId="65" applyFont="1" applyFill="1" applyBorder="1" applyAlignment="1">
      <alignment horizontal="center" vertical="center"/>
      <protection/>
    </xf>
    <xf numFmtId="0" fontId="5" fillId="0" borderId="11" xfId="65" applyFont="1" applyFill="1" applyBorder="1" applyAlignment="1">
      <alignment horizontal="center" vertical="center"/>
      <protection/>
    </xf>
    <xf numFmtId="0" fontId="5" fillId="0" borderId="14" xfId="0" applyFont="1" applyFill="1" applyBorder="1" applyAlignment="1">
      <alignment horizontal="center" vertical="center"/>
    </xf>
    <xf numFmtId="0" fontId="0" fillId="0" borderId="11" xfId="65" applyBorder="1" applyAlignment="1">
      <alignment horizontal="center" vertical="center"/>
      <protection/>
    </xf>
    <xf numFmtId="0" fontId="5" fillId="0" borderId="0" xfId="65" applyFont="1" applyFill="1" applyAlignment="1">
      <alignment horizontal="left" vertical="center" wrapText="1"/>
      <protection/>
    </xf>
    <xf numFmtId="0" fontId="5" fillId="0" borderId="0" xfId="65" applyFont="1" applyFill="1" applyAlignment="1">
      <alignment horizontal="left" vertical="center"/>
      <protection/>
    </xf>
    <xf numFmtId="0" fontId="5" fillId="0" borderId="50" xfId="65" applyFont="1" applyFill="1" applyBorder="1" applyAlignment="1">
      <alignment horizontal="center" vertical="center"/>
      <protection/>
    </xf>
    <xf numFmtId="0" fontId="5" fillId="0" borderId="47" xfId="65" applyFont="1" applyFill="1" applyBorder="1" applyAlignment="1">
      <alignment horizontal="center" vertical="center"/>
      <protection/>
    </xf>
    <xf numFmtId="0" fontId="5" fillId="0" borderId="87" xfId="71" applyFont="1" applyFill="1" applyBorder="1" applyAlignment="1">
      <alignment horizontal="center" vertical="center"/>
      <protection/>
    </xf>
    <xf numFmtId="0" fontId="5" fillId="0" borderId="21" xfId="71" applyFont="1" applyFill="1" applyBorder="1" applyAlignment="1">
      <alignment horizontal="left" vertical="center"/>
      <protection/>
    </xf>
    <xf numFmtId="0" fontId="5" fillId="0" borderId="13" xfId="65" applyFont="1" applyFill="1" applyBorder="1" applyAlignment="1">
      <alignment horizontal="center" vertical="center"/>
      <protection/>
    </xf>
    <xf numFmtId="0" fontId="5" fillId="0" borderId="12" xfId="65" applyFont="1" applyFill="1" applyBorder="1" applyAlignment="1">
      <alignment horizontal="center" vertical="center"/>
      <protection/>
    </xf>
    <xf numFmtId="0" fontId="8" fillId="0" borderId="67" xfId="71" applyFont="1" applyFill="1" applyBorder="1" applyAlignment="1">
      <alignment horizontal="center" vertical="center" wrapText="1"/>
      <protection/>
    </xf>
    <xf numFmtId="0" fontId="8" fillId="0" borderId="47" xfId="71" applyFont="1" applyFill="1" applyBorder="1" applyAlignment="1">
      <alignment horizontal="center" vertical="center" wrapText="1"/>
      <protection/>
    </xf>
    <xf numFmtId="0" fontId="5" fillId="0" borderId="13" xfId="71" applyFont="1" applyFill="1" applyBorder="1" applyAlignment="1">
      <alignment horizontal="left" vertical="center"/>
      <protection/>
    </xf>
    <xf numFmtId="0" fontId="5" fillId="0" borderId="12" xfId="71" applyFont="1" applyFill="1" applyBorder="1" applyAlignment="1">
      <alignment horizontal="left" vertical="center"/>
      <protection/>
    </xf>
    <xf numFmtId="0" fontId="5" fillId="0" borderId="11" xfId="71" applyFont="1" applyFill="1" applyBorder="1" applyAlignment="1">
      <alignment horizontal="left" vertical="center"/>
      <protection/>
    </xf>
    <xf numFmtId="0" fontId="5" fillId="0" borderId="40" xfId="71" applyFont="1" applyFill="1" applyBorder="1" applyAlignment="1">
      <alignment horizontal="center" vertical="center"/>
      <protection/>
    </xf>
    <xf numFmtId="0" fontId="5" fillId="0" borderId="15" xfId="71" applyFont="1" applyFill="1" applyBorder="1" applyAlignment="1">
      <alignment horizontal="center" vertical="center"/>
      <protection/>
    </xf>
    <xf numFmtId="0" fontId="8" fillId="0" borderId="39" xfId="71" applyFont="1" applyFill="1" applyBorder="1" applyAlignment="1">
      <alignment horizontal="center" vertical="center"/>
      <protection/>
    </xf>
    <xf numFmtId="0" fontId="8" fillId="0" borderId="31" xfId="71" applyFont="1" applyFill="1" applyBorder="1" applyAlignment="1">
      <alignment horizontal="center" vertical="center"/>
      <protection/>
    </xf>
    <xf numFmtId="0" fontId="8" fillId="0" borderId="33" xfId="71" applyFont="1" applyFill="1" applyBorder="1" applyAlignment="1">
      <alignment horizontal="center" vertical="center"/>
      <protection/>
    </xf>
    <xf numFmtId="0" fontId="5" fillId="0" borderId="38" xfId="71" applyFont="1" applyFill="1" applyBorder="1" applyAlignment="1">
      <alignment horizontal="center" vertical="center"/>
      <protection/>
    </xf>
    <xf numFmtId="176" fontId="6" fillId="0" borderId="68" xfId="0" applyNumberFormat="1" applyFont="1" applyFill="1" applyBorder="1" applyAlignment="1">
      <alignment horizontal="center" vertical="center"/>
    </xf>
    <xf numFmtId="176" fontId="6" fillId="0" borderId="60" xfId="0" applyNumberFormat="1" applyFont="1" applyFill="1" applyBorder="1" applyAlignment="1">
      <alignment horizontal="center" vertical="center"/>
    </xf>
    <xf numFmtId="0" fontId="5" fillId="0" borderId="54" xfId="71" applyFont="1" applyFill="1" applyBorder="1" applyAlignment="1">
      <alignment horizontal="center" vertical="center"/>
      <protection/>
    </xf>
    <xf numFmtId="0" fontId="5" fillId="0" borderId="51" xfId="71" applyFont="1" applyFill="1" applyBorder="1" applyAlignment="1">
      <alignment horizontal="center" vertical="center"/>
      <protection/>
    </xf>
    <xf numFmtId="176" fontId="5" fillId="0" borderId="0" xfId="0" applyNumberFormat="1" applyFont="1" applyFill="1" applyBorder="1" applyAlignment="1">
      <alignment horizontal="left" vertical="center" wrapText="1"/>
    </xf>
    <xf numFmtId="176" fontId="5" fillId="0" borderId="64"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xf>
    <xf numFmtId="176" fontId="5" fillId="0" borderId="65" xfId="0" applyNumberFormat="1" applyFont="1" applyFill="1" applyBorder="1" applyAlignment="1">
      <alignment horizontal="center" vertical="center"/>
    </xf>
    <xf numFmtId="176" fontId="5" fillId="0" borderId="40"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76" fontId="5" fillId="0" borderId="35" xfId="0" applyNumberFormat="1" applyFont="1" applyFill="1" applyBorder="1" applyAlignment="1">
      <alignment horizontal="center" vertical="center"/>
    </xf>
    <xf numFmtId="0" fontId="5" fillId="0" borderId="64" xfId="0" applyFont="1" applyFill="1" applyBorder="1" applyAlignment="1">
      <alignment horizontal="center" vertical="center"/>
    </xf>
    <xf numFmtId="0" fontId="5" fillId="0" borderId="45" xfId="0" applyFont="1" applyFill="1" applyBorder="1" applyAlignment="1">
      <alignment horizontal="center" vertical="center"/>
    </xf>
    <xf numFmtId="176" fontId="5" fillId="0" borderId="40" xfId="68" applyNumberFormat="1" applyFont="1" applyFill="1" applyBorder="1" applyAlignment="1">
      <alignment horizontal="center" vertical="center"/>
      <protection/>
    </xf>
    <xf numFmtId="176" fontId="5" fillId="0" borderId="15" xfId="68" applyNumberFormat="1" applyFont="1" applyFill="1" applyBorder="1" applyAlignment="1">
      <alignment horizontal="center" vertical="center"/>
      <protection/>
    </xf>
    <xf numFmtId="176" fontId="5" fillId="0" borderId="35" xfId="68" applyNumberFormat="1" applyFont="1" applyFill="1" applyBorder="1" applyAlignment="1">
      <alignment horizontal="center" vertical="center"/>
      <protection/>
    </xf>
    <xf numFmtId="176" fontId="5" fillId="0" borderId="52" xfId="68" applyNumberFormat="1" applyFont="1" applyFill="1" applyBorder="1" applyAlignment="1">
      <alignment horizontal="center" vertical="center"/>
      <protection/>
    </xf>
    <xf numFmtId="176" fontId="5" fillId="0" borderId="63" xfId="68" applyNumberFormat="1" applyFont="1" applyFill="1" applyBorder="1" applyAlignment="1">
      <alignment horizontal="center" vertical="center"/>
      <protection/>
    </xf>
    <xf numFmtId="176" fontId="5" fillId="0" borderId="52"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6" fillId="0" borderId="36" xfId="0" applyNumberFormat="1" applyFont="1" applyFill="1" applyBorder="1" applyAlignment="1">
      <alignment horizontal="center" vertical="center"/>
    </xf>
    <xf numFmtId="176" fontId="6" fillId="0" borderId="29"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50" xfId="0" applyNumberFormat="1" applyFont="1" applyFill="1" applyBorder="1" applyAlignment="1">
      <alignment horizontal="center" vertical="center"/>
    </xf>
    <xf numFmtId="176" fontId="6" fillId="0" borderId="47" xfId="0" applyNumberFormat="1" applyFont="1" applyFill="1" applyBorder="1" applyAlignment="1">
      <alignment horizontal="center" vertical="center"/>
    </xf>
    <xf numFmtId="176" fontId="6" fillId="0" borderId="49" xfId="0" applyNumberFormat="1" applyFont="1" applyFill="1" applyBorder="1" applyAlignment="1">
      <alignment horizontal="center" vertical="center"/>
    </xf>
    <xf numFmtId="176" fontId="6" fillId="0" borderId="37" xfId="0" applyNumberFormat="1" applyFont="1" applyFill="1" applyBorder="1" applyAlignment="1">
      <alignment horizontal="center" vertical="center"/>
    </xf>
    <xf numFmtId="176" fontId="6" fillId="0" borderId="59" xfId="0" applyNumberFormat="1" applyFont="1" applyFill="1" applyBorder="1" applyAlignment="1">
      <alignment horizontal="center" vertical="center"/>
    </xf>
    <xf numFmtId="176" fontId="7" fillId="0" borderId="20"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xf>
    <xf numFmtId="176" fontId="5" fillId="0" borderId="63" xfId="0" applyNumberFormat="1" applyFont="1" applyFill="1" applyBorder="1" applyAlignment="1">
      <alignment horizontal="center" vertical="center"/>
    </xf>
    <xf numFmtId="176" fontId="5" fillId="0" borderId="0" xfId="0" applyNumberFormat="1" applyFont="1" applyFill="1" applyAlignment="1">
      <alignment vertical="center" wrapText="1"/>
    </xf>
    <xf numFmtId="176" fontId="6" fillId="0" borderId="67" xfId="0" applyNumberFormat="1" applyFont="1" applyFill="1" applyBorder="1" applyAlignment="1">
      <alignment horizontal="center" vertical="center"/>
    </xf>
    <xf numFmtId="176" fontId="6" fillId="0" borderId="105" xfId="0" applyNumberFormat="1" applyFont="1" applyFill="1" applyBorder="1" applyAlignment="1">
      <alignment horizontal="center" vertical="center"/>
    </xf>
    <xf numFmtId="0" fontId="5" fillId="0" borderId="0" xfId="70" applyFont="1" applyBorder="1" applyAlignment="1">
      <alignment horizontal="left" vertical="center"/>
      <protection/>
    </xf>
    <xf numFmtId="0" fontId="5" fillId="0" borderId="0" xfId="70" applyFont="1" applyBorder="1" applyAlignment="1">
      <alignment horizontal="left" vertical="center" wrapText="1"/>
      <protection/>
    </xf>
    <xf numFmtId="0" fontId="6" fillId="0" borderId="24" xfId="70" applyFont="1" applyBorder="1" applyAlignment="1">
      <alignment horizontal="center" vertical="center"/>
      <protection/>
    </xf>
    <xf numFmtId="0" fontId="0" fillId="0" borderId="18" xfId="0" applyFont="1" applyBorder="1" applyAlignment="1">
      <alignment/>
    </xf>
    <xf numFmtId="0" fontId="5" fillId="0" borderId="13" xfId="0" applyFont="1" applyFill="1" applyBorder="1" applyAlignment="1">
      <alignment horizontal="left" vertical="center"/>
    </xf>
    <xf numFmtId="0" fontId="5" fillId="0" borderId="12" xfId="0" applyFont="1" applyFill="1" applyBorder="1" applyAlignment="1">
      <alignment horizontal="left" vertical="center"/>
    </xf>
    <xf numFmtId="0" fontId="5" fillId="0" borderId="11" xfId="0" applyFont="1" applyFill="1" applyBorder="1" applyAlignment="1">
      <alignment horizontal="left" vertical="center"/>
    </xf>
    <xf numFmtId="0" fontId="11" fillId="0" borderId="13"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5" fillId="0" borderId="3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0" xfId="0" applyFont="1" applyFill="1" applyAlignment="1">
      <alignment horizontal="left" vertical="center" wrapText="1"/>
    </xf>
    <xf numFmtId="176" fontId="5" fillId="0" borderId="0" xfId="0" applyNumberFormat="1" applyFont="1" applyAlignment="1">
      <alignment horizontal="left" vertical="center" wrapText="1"/>
    </xf>
    <xf numFmtId="0" fontId="5" fillId="0" borderId="0" xfId="0" applyFont="1" applyFill="1" applyAlignment="1">
      <alignment horizontal="left" vertical="center"/>
    </xf>
    <xf numFmtId="176" fontId="7" fillId="0" borderId="18" xfId="0" applyNumberFormat="1" applyFont="1" applyFill="1" applyBorder="1" applyAlignment="1">
      <alignment horizontal="center" vertical="center" wrapText="1"/>
    </xf>
    <xf numFmtId="176" fontId="7" fillId="0" borderId="19"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5" fillId="0" borderId="3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50" xfId="0" applyFont="1" applyBorder="1" applyAlignment="1">
      <alignment horizontal="center" vertical="center"/>
    </xf>
    <xf numFmtId="0" fontId="5" fillId="0" borderId="47" xfId="0" applyFont="1" applyBorder="1" applyAlignment="1">
      <alignment horizontal="center" vertical="center"/>
    </xf>
    <xf numFmtId="176" fontId="5" fillId="0" borderId="10" xfId="0" applyNumberFormat="1" applyFont="1" applyFill="1" applyBorder="1" applyAlignment="1" applyProtection="1">
      <alignment horizontal="center" vertical="center"/>
      <protection/>
    </xf>
    <xf numFmtId="0" fontId="5" fillId="0" borderId="13" xfId="0" applyFont="1" applyBorder="1" applyAlignment="1">
      <alignment horizontal="center" vertical="center" textRotation="255"/>
    </xf>
    <xf numFmtId="0" fontId="0" fillId="0" borderId="12" xfId="0" applyBorder="1" applyAlignment="1">
      <alignment horizontal="center" vertical="center" textRotation="255"/>
    </xf>
    <xf numFmtId="0" fontId="0" fillId="0" borderId="11" xfId="0" applyBorder="1" applyAlignment="1">
      <alignment horizontal="center" vertical="center" textRotation="255"/>
    </xf>
    <xf numFmtId="0" fontId="0" fillId="0" borderId="12"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176" fontId="5" fillId="0" borderId="63" xfId="0" applyNumberFormat="1" applyFont="1" applyFill="1" applyBorder="1" applyAlignment="1" applyProtection="1">
      <alignment horizontal="center" vertical="center"/>
      <protection/>
    </xf>
    <xf numFmtId="0" fontId="5" fillId="0" borderId="55" xfId="0" applyFont="1" applyBorder="1" applyAlignment="1">
      <alignment horizontal="center" vertical="center" textRotation="255"/>
    </xf>
    <xf numFmtId="0" fontId="5" fillId="0" borderId="46" xfId="0" applyFont="1" applyBorder="1" applyAlignment="1">
      <alignment horizontal="center" vertical="center" textRotation="255"/>
    </xf>
    <xf numFmtId="0" fontId="5" fillId="0" borderId="58" xfId="0" applyFont="1" applyBorder="1" applyAlignment="1">
      <alignment horizontal="center" vertical="center" textRotation="255"/>
    </xf>
    <xf numFmtId="0" fontId="5" fillId="0" borderId="37" xfId="0" applyFont="1" applyBorder="1" applyAlignment="1">
      <alignment horizontal="center" vertical="center" textRotation="255"/>
    </xf>
    <xf numFmtId="0" fontId="5" fillId="0" borderId="48"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1" xfId="0" applyFont="1" applyBorder="1" applyAlignment="1">
      <alignment horizontal="center" vertical="center" textRotation="255"/>
    </xf>
    <xf numFmtId="176" fontId="5" fillId="0" borderId="55" xfId="0" applyNumberFormat="1" applyFont="1" applyFill="1" applyBorder="1" applyAlignment="1" applyProtection="1">
      <alignment horizontal="center" vertical="center"/>
      <protection/>
    </xf>
    <xf numFmtId="176" fontId="5" fillId="0" borderId="56" xfId="0" applyNumberFormat="1" applyFont="1" applyFill="1" applyBorder="1" applyAlignment="1" applyProtection="1">
      <alignment horizontal="center" vertical="center"/>
      <protection/>
    </xf>
    <xf numFmtId="176" fontId="5" fillId="0" borderId="46" xfId="0" applyNumberFormat="1" applyFont="1" applyFill="1" applyBorder="1" applyAlignment="1" applyProtection="1">
      <alignment horizontal="center" vertical="center"/>
      <protection/>
    </xf>
    <xf numFmtId="176" fontId="5" fillId="0" borderId="58" xfId="0" applyNumberFormat="1" applyFont="1" applyFill="1" applyBorder="1" applyAlignment="1" applyProtection="1">
      <alignment horizontal="center" vertical="center"/>
      <protection/>
    </xf>
    <xf numFmtId="176" fontId="5" fillId="0" borderId="0" xfId="0" applyNumberFormat="1" applyFont="1" applyFill="1" applyBorder="1" applyAlignment="1" applyProtection="1">
      <alignment horizontal="center" vertical="center"/>
      <protection/>
    </xf>
    <xf numFmtId="176" fontId="5" fillId="0" borderId="37" xfId="0" applyNumberFormat="1" applyFont="1" applyFill="1" applyBorder="1" applyAlignment="1" applyProtection="1">
      <alignment horizontal="center" vertical="center"/>
      <protection/>
    </xf>
    <xf numFmtId="176" fontId="5" fillId="0" borderId="48" xfId="0" applyNumberFormat="1" applyFont="1" applyFill="1" applyBorder="1" applyAlignment="1" applyProtection="1">
      <alignment horizontal="center" vertical="center"/>
      <protection/>
    </xf>
    <xf numFmtId="176" fontId="5" fillId="0" borderId="60" xfId="0" applyNumberFormat="1" applyFont="1" applyFill="1" applyBorder="1" applyAlignment="1" applyProtection="1">
      <alignment horizontal="center" vertical="center"/>
      <protection/>
    </xf>
    <xf numFmtId="176" fontId="5" fillId="0" borderId="36" xfId="0" applyNumberFormat="1" applyFont="1" applyFill="1" applyBorder="1" applyAlignment="1" applyProtection="1">
      <alignment horizontal="center" vertical="center"/>
      <protection/>
    </xf>
    <xf numFmtId="0" fontId="5" fillId="0" borderId="40"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35" xfId="0" applyFont="1" applyBorder="1" applyAlignment="1">
      <alignment horizontal="center" vertical="center" textRotation="255"/>
    </xf>
    <xf numFmtId="176" fontId="5" fillId="0" borderId="49" xfId="0" applyNumberFormat="1" applyFont="1" applyFill="1" applyBorder="1" applyAlignment="1" applyProtection="1">
      <alignment horizontal="center" vertical="center"/>
      <protection/>
    </xf>
    <xf numFmtId="176" fontId="5" fillId="0" borderId="106" xfId="0" applyNumberFormat="1" applyFont="1" applyFill="1" applyBorder="1" applyAlignment="1" applyProtection="1">
      <alignment horizontal="center" vertical="center"/>
      <protection/>
    </xf>
    <xf numFmtId="176" fontId="5" fillId="0" borderId="89" xfId="0" applyNumberFormat="1" applyFont="1" applyFill="1" applyBorder="1" applyAlignment="1" applyProtection="1">
      <alignment horizontal="center" vertical="center"/>
      <protection/>
    </xf>
    <xf numFmtId="176" fontId="5" fillId="0" borderId="100" xfId="0" applyNumberFormat="1" applyFont="1" applyFill="1" applyBorder="1" applyAlignment="1" applyProtection="1">
      <alignment horizontal="center" vertical="center"/>
      <protection/>
    </xf>
    <xf numFmtId="176" fontId="5" fillId="0" borderId="75" xfId="0" applyNumberFormat="1" applyFont="1" applyFill="1" applyBorder="1" applyAlignment="1" applyProtection="1">
      <alignment horizontal="center" vertical="center"/>
      <protection/>
    </xf>
    <xf numFmtId="176" fontId="5" fillId="0" borderId="107" xfId="0" applyNumberFormat="1" applyFont="1" applyFill="1" applyBorder="1" applyAlignment="1" applyProtection="1">
      <alignment horizontal="center" vertical="center"/>
      <protection/>
    </xf>
    <xf numFmtId="176" fontId="5" fillId="0" borderId="108" xfId="0" applyNumberFormat="1" applyFont="1" applyFill="1" applyBorder="1" applyAlignment="1" applyProtection="1">
      <alignment horizontal="center" vertical="center"/>
      <protection/>
    </xf>
    <xf numFmtId="176" fontId="5" fillId="0" borderId="109" xfId="0" applyNumberFormat="1" applyFont="1" applyFill="1" applyBorder="1" applyAlignment="1" applyProtection="1">
      <alignment horizontal="center" vertical="center"/>
      <protection/>
    </xf>
    <xf numFmtId="176" fontId="5" fillId="0" borderId="0" xfId="0" applyNumberFormat="1" applyFont="1" applyBorder="1" applyAlignment="1" applyProtection="1">
      <alignment horizontal="left" vertical="center" wrapText="1"/>
      <protection/>
    </xf>
    <xf numFmtId="176" fontId="5" fillId="0" borderId="0" xfId="0" applyNumberFormat="1" applyFont="1" applyBorder="1" applyAlignment="1" applyProtection="1">
      <alignment horizontal="left" vertical="center"/>
      <protection/>
    </xf>
    <xf numFmtId="176" fontId="5" fillId="0" borderId="59" xfId="0" applyNumberFormat="1" applyFont="1" applyFill="1" applyBorder="1" applyAlignment="1" applyProtection="1">
      <alignment horizontal="center" vertical="center"/>
      <protection/>
    </xf>
    <xf numFmtId="0" fontId="0" fillId="0" borderId="15" xfId="0" applyBorder="1" applyAlignment="1">
      <alignment horizontal="center" vertical="center" textRotation="255"/>
    </xf>
    <xf numFmtId="0" fontId="0" fillId="0" borderId="35" xfId="0" applyBorder="1" applyAlignment="1">
      <alignment horizontal="center" vertical="center" textRotation="255"/>
    </xf>
    <xf numFmtId="176" fontId="14" fillId="0" borderId="10" xfId="68" applyNumberFormat="1" applyFont="1" applyBorder="1" applyAlignment="1">
      <alignment horizontal="center" vertical="center"/>
      <protection/>
    </xf>
    <xf numFmtId="176" fontId="14" fillId="0" borderId="14" xfId="68" applyNumberFormat="1" applyFont="1" applyBorder="1" applyAlignment="1">
      <alignment horizontal="center" vertical="center"/>
      <protection/>
    </xf>
    <xf numFmtId="176" fontId="5" fillId="0" borderId="110" xfId="68" applyNumberFormat="1" applyFont="1" applyBorder="1" applyAlignment="1">
      <alignment horizontal="center" vertical="center"/>
      <protection/>
    </xf>
    <xf numFmtId="176" fontId="5" fillId="0" borderId="31" xfId="68" applyNumberFormat="1" applyFont="1" applyBorder="1" applyAlignment="1">
      <alignment horizontal="center" vertical="center"/>
      <protection/>
    </xf>
    <xf numFmtId="176" fontId="5" fillId="0" borderId="32" xfId="68" applyNumberFormat="1" applyFont="1" applyBorder="1" applyAlignment="1">
      <alignment horizontal="center" vertical="center"/>
      <protection/>
    </xf>
    <xf numFmtId="176" fontId="11" fillId="0" borderId="29" xfId="68" applyNumberFormat="1" applyFont="1" applyBorder="1" applyAlignment="1">
      <alignment horizontal="center" vertical="center" wrapText="1"/>
      <protection/>
    </xf>
    <xf numFmtId="176" fontId="11" fillId="0" borderId="12" xfId="68" applyNumberFormat="1" applyFont="1" applyBorder="1" applyAlignment="1">
      <alignment horizontal="center" vertical="center" wrapText="1"/>
      <protection/>
    </xf>
    <xf numFmtId="176" fontId="11" fillId="0" borderId="11" xfId="68" applyNumberFormat="1" applyFont="1" applyBorder="1" applyAlignment="1">
      <alignment horizontal="center" vertical="center" wrapText="1"/>
      <protection/>
    </xf>
    <xf numFmtId="176" fontId="6" fillId="0" borderId="18" xfId="68" applyNumberFormat="1" applyFont="1" applyBorder="1" applyAlignment="1">
      <alignment horizontal="center" vertical="center"/>
      <protection/>
    </xf>
    <xf numFmtId="176" fontId="6" fillId="0" borderId="50" xfId="68" applyNumberFormat="1" applyFont="1" applyBorder="1" applyAlignment="1">
      <alignment horizontal="center" vertical="center"/>
      <protection/>
    </xf>
    <xf numFmtId="176" fontId="7" fillId="0" borderId="29" xfId="68" applyNumberFormat="1" applyFont="1" applyBorder="1" applyAlignment="1">
      <alignment horizontal="center" vertical="center"/>
      <protection/>
    </xf>
    <xf numFmtId="176" fontId="7" fillId="0" borderId="12" xfId="68" applyNumberFormat="1" applyFont="1" applyBorder="1" applyAlignment="1">
      <alignment horizontal="center" vertical="center"/>
      <protection/>
    </xf>
    <xf numFmtId="176" fontId="7" fillId="0" borderId="11" xfId="68" applyNumberFormat="1" applyFont="1" applyBorder="1" applyAlignment="1">
      <alignment horizontal="center" vertical="center"/>
      <protection/>
    </xf>
    <xf numFmtId="176" fontId="5" fillId="0" borderId="34" xfId="68" applyNumberFormat="1" applyFont="1" applyBorder="1" applyAlignment="1">
      <alignment horizontal="center" vertical="center"/>
      <protection/>
    </xf>
    <xf numFmtId="176" fontId="5" fillId="0" borderId="15" xfId="68" applyNumberFormat="1" applyFont="1" applyBorder="1" applyAlignment="1">
      <alignment horizontal="center" vertical="center"/>
      <protection/>
    </xf>
    <xf numFmtId="176" fontId="5" fillId="0" borderId="35" xfId="68" applyNumberFormat="1" applyFont="1" applyBorder="1" applyAlignment="1">
      <alignment horizontal="center" vertical="center"/>
      <protection/>
    </xf>
    <xf numFmtId="176" fontId="5" fillId="0" borderId="29" xfId="68" applyNumberFormat="1" applyFont="1" applyBorder="1" applyAlignment="1">
      <alignment horizontal="center" vertical="center"/>
      <protection/>
    </xf>
    <xf numFmtId="176" fontId="5" fillId="0" borderId="12" xfId="68" applyNumberFormat="1" applyFont="1" applyBorder="1" applyAlignment="1">
      <alignment horizontal="center" vertical="center"/>
      <protection/>
    </xf>
    <xf numFmtId="176" fontId="5" fillId="0" borderId="11" xfId="68" applyNumberFormat="1" applyFont="1" applyBorder="1" applyAlignment="1">
      <alignment horizontal="center" vertical="center"/>
      <protection/>
    </xf>
    <xf numFmtId="176" fontId="5" fillId="0" borderId="29" xfId="68" applyNumberFormat="1" applyFont="1" applyBorder="1" applyAlignment="1">
      <alignment horizontal="center" vertical="center" wrapText="1"/>
      <protection/>
    </xf>
    <xf numFmtId="176" fontId="7" fillId="0" borderId="29" xfId="68" applyNumberFormat="1" applyFont="1" applyBorder="1" applyAlignment="1">
      <alignment horizontal="center" vertical="center" wrapText="1"/>
      <protection/>
    </xf>
    <xf numFmtId="176" fontId="7" fillId="0" borderId="12" xfId="68" applyNumberFormat="1" applyFont="1" applyBorder="1" applyAlignment="1">
      <alignment horizontal="center" vertical="center" wrapText="1"/>
      <protection/>
    </xf>
    <xf numFmtId="176" fontId="7" fillId="0" borderId="11" xfId="68" applyNumberFormat="1" applyFont="1" applyBorder="1" applyAlignment="1">
      <alignment horizontal="center" vertical="center" wrapText="1"/>
      <protection/>
    </xf>
    <xf numFmtId="176" fontId="5" fillId="0" borderId="26" xfId="68" applyNumberFormat="1" applyFont="1" applyFill="1" applyBorder="1" applyAlignment="1">
      <alignment horizontal="center" vertical="center"/>
      <protection/>
    </xf>
    <xf numFmtId="0" fontId="5" fillId="0" borderId="22" xfId="68" applyFont="1" applyFill="1" applyBorder="1" applyAlignment="1">
      <alignment vertical="center"/>
      <protection/>
    </xf>
    <xf numFmtId="176" fontId="5" fillId="0" borderId="64" xfId="68" applyNumberFormat="1" applyFont="1" applyFill="1" applyBorder="1" applyAlignment="1">
      <alignment horizontal="center" vertical="center"/>
      <protection/>
    </xf>
    <xf numFmtId="176" fontId="5" fillId="0" borderId="45" xfId="68" applyNumberFormat="1" applyFont="1" applyFill="1" applyBorder="1" applyAlignment="1">
      <alignment horizontal="center" vertical="center"/>
      <protection/>
    </xf>
    <xf numFmtId="176" fontId="5" fillId="0" borderId="106" xfId="68" applyNumberFormat="1" applyFont="1" applyFill="1" applyBorder="1" applyAlignment="1">
      <alignment horizontal="center" vertical="center"/>
      <protection/>
    </xf>
    <xf numFmtId="176" fontId="5" fillId="0" borderId="100" xfId="68" applyNumberFormat="1" applyFont="1" applyFill="1" applyBorder="1" applyAlignment="1">
      <alignment horizontal="center" vertical="center"/>
      <protection/>
    </xf>
    <xf numFmtId="176" fontId="5" fillId="0" borderId="0" xfId="68" applyNumberFormat="1" applyFont="1" applyFill="1" applyAlignment="1">
      <alignment horizontal="left" vertical="center" wrapText="1"/>
      <protection/>
    </xf>
    <xf numFmtId="176" fontId="6" fillId="0" borderId="55" xfId="0" applyNumberFormat="1" applyFont="1" applyFill="1" applyBorder="1" applyAlignment="1" applyProtection="1">
      <alignment horizontal="left" vertical="center"/>
      <protection/>
    </xf>
    <xf numFmtId="176" fontId="6" fillId="0" borderId="46" xfId="0" applyNumberFormat="1" applyFont="1" applyFill="1" applyBorder="1" applyAlignment="1" applyProtection="1">
      <alignment horizontal="left" vertical="center"/>
      <protection/>
    </xf>
    <xf numFmtId="176" fontId="6" fillId="0" borderId="58" xfId="0" applyNumberFormat="1" applyFont="1" applyFill="1" applyBorder="1" applyAlignment="1" applyProtection="1">
      <alignment horizontal="left" vertical="center"/>
      <protection/>
    </xf>
    <xf numFmtId="176" fontId="6" fillId="0" borderId="37" xfId="0" applyNumberFormat="1" applyFont="1" applyFill="1" applyBorder="1" applyAlignment="1" applyProtection="1">
      <alignment horizontal="left" vertical="center"/>
      <protection/>
    </xf>
    <xf numFmtId="176" fontId="6" fillId="0" borderId="48" xfId="0" applyNumberFormat="1" applyFont="1" applyFill="1" applyBorder="1" applyAlignment="1" applyProtection="1">
      <alignment horizontal="left" vertical="center"/>
      <protection/>
    </xf>
    <xf numFmtId="176" fontId="6" fillId="0" borderId="36" xfId="0" applyNumberFormat="1" applyFont="1" applyFill="1" applyBorder="1" applyAlignment="1" applyProtection="1">
      <alignment horizontal="left" vertical="center"/>
      <protection/>
    </xf>
    <xf numFmtId="176" fontId="6" fillId="0" borderId="75" xfId="0" applyNumberFormat="1" applyFont="1" applyFill="1" applyBorder="1" applyAlignment="1" applyProtection="1">
      <alignment horizontal="center" vertical="center"/>
      <protection/>
    </xf>
    <xf numFmtId="176" fontId="6" fillId="0" borderId="56" xfId="0" applyNumberFormat="1" applyFont="1" applyFill="1" applyBorder="1" applyAlignment="1" applyProtection="1">
      <alignment horizontal="center" vertical="center"/>
      <protection/>
    </xf>
    <xf numFmtId="176" fontId="6" fillId="0" borderId="46" xfId="0" applyNumberFormat="1" applyFont="1" applyFill="1" applyBorder="1" applyAlignment="1" applyProtection="1">
      <alignment horizontal="center" vertical="center"/>
      <protection/>
    </xf>
    <xf numFmtId="176" fontId="6" fillId="0" borderId="49" xfId="0" applyNumberFormat="1" applyFont="1" applyFill="1" applyBorder="1" applyAlignment="1" applyProtection="1">
      <alignment horizontal="center" vertical="center"/>
      <protection/>
    </xf>
    <xf numFmtId="176" fontId="6" fillId="0" borderId="0" xfId="0" applyNumberFormat="1" applyFont="1" applyFill="1" applyBorder="1" applyAlignment="1" applyProtection="1">
      <alignment horizontal="center" vertical="center"/>
      <protection/>
    </xf>
    <xf numFmtId="176" fontId="6" fillId="0" borderId="37" xfId="0" applyNumberFormat="1" applyFont="1" applyFill="1" applyBorder="1" applyAlignment="1" applyProtection="1">
      <alignment horizontal="center" vertical="center"/>
      <protection/>
    </xf>
    <xf numFmtId="176" fontId="6" fillId="0" borderId="59" xfId="0" applyNumberFormat="1" applyFont="1" applyFill="1" applyBorder="1" applyAlignment="1" applyProtection="1">
      <alignment horizontal="center" vertical="center"/>
      <protection/>
    </xf>
    <xf numFmtId="176" fontId="6" fillId="0" borderId="60" xfId="0" applyNumberFormat="1" applyFont="1" applyFill="1" applyBorder="1" applyAlignment="1" applyProtection="1">
      <alignment horizontal="center" vertical="center"/>
      <protection/>
    </xf>
    <xf numFmtId="176" fontId="6" fillId="0" borderId="36" xfId="0" applyNumberFormat="1" applyFont="1" applyFill="1" applyBorder="1" applyAlignment="1" applyProtection="1">
      <alignment horizontal="center" vertical="center"/>
      <protection/>
    </xf>
    <xf numFmtId="176" fontId="6" fillId="0" borderId="13" xfId="0" applyNumberFormat="1" applyFont="1" applyFill="1" applyBorder="1" applyAlignment="1" applyProtection="1">
      <alignment horizontal="left" vertical="center"/>
      <protection/>
    </xf>
    <xf numFmtId="176" fontId="6" fillId="0" borderId="12" xfId="0" applyNumberFormat="1" applyFont="1" applyFill="1" applyBorder="1" applyAlignment="1" applyProtection="1">
      <alignment horizontal="left" vertical="center"/>
      <protection/>
    </xf>
    <xf numFmtId="176" fontId="6" fillId="0" borderId="11" xfId="0" applyNumberFormat="1" applyFont="1" applyFill="1" applyBorder="1" applyAlignment="1" applyProtection="1">
      <alignment horizontal="left" vertical="center"/>
      <protection/>
    </xf>
    <xf numFmtId="176" fontId="5" fillId="0" borderId="13" xfId="0" applyNumberFormat="1" applyFont="1" applyFill="1" applyBorder="1" applyAlignment="1" applyProtection="1">
      <alignment horizontal="center" vertical="center" wrapText="1"/>
      <protection/>
    </xf>
    <xf numFmtId="176" fontId="5" fillId="0" borderId="12" xfId="0" applyNumberFormat="1" applyFont="1" applyFill="1" applyBorder="1" applyAlignment="1" applyProtection="1">
      <alignment horizontal="center" vertical="center" wrapText="1"/>
      <protection/>
    </xf>
    <xf numFmtId="176" fontId="5" fillId="0" borderId="11" xfId="0" applyNumberFormat="1" applyFont="1" applyFill="1" applyBorder="1" applyAlignment="1" applyProtection="1">
      <alignment horizontal="center" vertical="center" wrapText="1"/>
      <protection/>
    </xf>
    <xf numFmtId="176" fontId="6" fillId="0" borderId="40" xfId="0" applyNumberFormat="1" applyFont="1" applyFill="1" applyBorder="1" applyAlignment="1" applyProtection="1">
      <alignment horizontal="center" vertical="center"/>
      <protection/>
    </xf>
    <xf numFmtId="176" fontId="6" fillId="0" borderId="15" xfId="0" applyNumberFormat="1" applyFont="1" applyFill="1" applyBorder="1" applyAlignment="1" applyProtection="1">
      <alignment horizontal="center" vertical="center"/>
      <protection/>
    </xf>
    <xf numFmtId="176" fontId="6" fillId="0" borderId="35" xfId="0" applyNumberFormat="1" applyFont="1" applyFill="1" applyBorder="1" applyAlignment="1" applyProtection="1">
      <alignment horizontal="center" vertical="center"/>
      <protection/>
    </xf>
    <xf numFmtId="176" fontId="6" fillId="0" borderId="68" xfId="0" applyNumberFormat="1" applyFont="1" applyBorder="1" applyAlignment="1" applyProtection="1">
      <alignment horizontal="center" vertical="center"/>
      <protection/>
    </xf>
    <xf numFmtId="176" fontId="6" fillId="0" borderId="34" xfId="0" applyNumberFormat="1"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176" fontId="6" fillId="0" borderId="111" xfId="0" applyNumberFormat="1" applyFont="1" applyBorder="1" applyAlignment="1" applyProtection="1">
      <alignment horizontal="center" vertical="center"/>
      <protection/>
    </xf>
    <xf numFmtId="176" fontId="6" fillId="0" borderId="105" xfId="0" applyNumberFormat="1" applyFont="1" applyBorder="1" applyAlignment="1" applyProtection="1">
      <alignment horizontal="center" vertical="center"/>
      <protection/>
    </xf>
    <xf numFmtId="176" fontId="6" fillId="0" borderId="48" xfId="0" applyNumberFormat="1" applyFont="1" applyBorder="1" applyAlignment="1" applyProtection="1">
      <alignment horizontal="center" vertical="center"/>
      <protection/>
    </xf>
    <xf numFmtId="176" fontId="6" fillId="0" borderId="36" xfId="0" applyNumberFormat="1" applyFont="1" applyBorder="1" applyAlignment="1" applyProtection="1">
      <alignment horizontal="center" vertical="center"/>
      <protection/>
    </xf>
    <xf numFmtId="176" fontId="6" fillId="0" borderId="106" xfId="0" applyNumberFormat="1" applyFont="1" applyFill="1" applyBorder="1" applyAlignment="1" applyProtection="1">
      <alignment horizontal="center" vertical="center"/>
      <protection/>
    </xf>
    <xf numFmtId="176" fontId="6" fillId="0" borderId="89" xfId="0" applyNumberFormat="1" applyFont="1" applyFill="1" applyBorder="1" applyAlignment="1" applyProtection="1">
      <alignment horizontal="center" vertical="center"/>
      <protection/>
    </xf>
    <xf numFmtId="176" fontId="6" fillId="0" borderId="100" xfId="0" applyNumberFormat="1" applyFont="1" applyFill="1" applyBorder="1" applyAlignment="1" applyProtection="1">
      <alignment horizontal="center" vertical="center"/>
      <protection/>
    </xf>
    <xf numFmtId="176" fontId="5" fillId="0" borderId="0" xfId="0" applyNumberFormat="1" applyFont="1" applyBorder="1" applyAlignment="1" applyProtection="1">
      <alignment vertical="center"/>
      <protection/>
    </xf>
    <xf numFmtId="0" fontId="5" fillId="0" borderId="0" xfId="0" applyFont="1" applyAlignment="1">
      <alignment vertical="center"/>
    </xf>
    <xf numFmtId="176" fontId="5" fillId="0" borderId="0" xfId="0" applyNumberFormat="1" applyFont="1" applyBorder="1" applyAlignment="1">
      <alignment horizontal="left" vertical="center" wrapText="1"/>
    </xf>
    <xf numFmtId="176" fontId="5" fillId="0" borderId="0" xfId="0" applyNumberFormat="1" applyFont="1" applyFill="1" applyAlignment="1">
      <alignment horizontal="left" vertical="center" wrapText="1"/>
    </xf>
    <xf numFmtId="0" fontId="5" fillId="0" borderId="26" xfId="71" applyFont="1" applyFill="1" applyBorder="1" applyAlignment="1">
      <alignment horizontal="center" vertical="center" wrapText="1"/>
      <protection/>
    </xf>
    <xf numFmtId="0" fontId="5" fillId="0" borderId="22" xfId="71" applyFont="1" applyFill="1" applyBorder="1" applyAlignment="1">
      <alignment horizontal="center" vertical="center" wrapText="1"/>
      <protection/>
    </xf>
    <xf numFmtId="0" fontId="5" fillId="0" borderId="25" xfId="71" applyFont="1" applyFill="1" applyBorder="1" applyAlignment="1">
      <alignment horizontal="center" vertical="center" wrapText="1"/>
      <protection/>
    </xf>
    <xf numFmtId="0" fontId="5" fillId="0" borderId="10" xfId="71" applyFont="1" applyFill="1" applyBorder="1" applyAlignment="1">
      <alignment horizontal="center" vertical="center" wrapText="1"/>
      <protection/>
    </xf>
    <xf numFmtId="176" fontId="5" fillId="0" borderId="34" xfId="0" applyNumberFormat="1" applyFont="1" applyFill="1" applyBorder="1" applyAlignment="1">
      <alignment horizontal="center" vertical="center"/>
    </xf>
    <xf numFmtId="0" fontId="5" fillId="0" borderId="18" xfId="71" applyFont="1" applyFill="1" applyBorder="1" applyAlignment="1">
      <alignment horizontal="center" vertical="center"/>
      <protection/>
    </xf>
    <xf numFmtId="0" fontId="5" fillId="0" borderId="19" xfId="71" applyFont="1" applyFill="1" applyBorder="1" applyAlignment="1">
      <alignment horizontal="center" vertical="center"/>
      <protection/>
    </xf>
    <xf numFmtId="0" fontId="5" fillId="0" borderId="24" xfId="71" applyFont="1" applyFill="1" applyBorder="1" applyAlignment="1">
      <alignment horizontal="center" vertical="center" wrapText="1"/>
      <protection/>
    </xf>
    <xf numFmtId="0" fontId="5" fillId="0" borderId="40" xfId="71" applyFont="1" applyFill="1" applyBorder="1" applyAlignment="1">
      <alignment horizontal="center" vertical="center" wrapText="1"/>
      <protection/>
    </xf>
    <xf numFmtId="0" fontId="5" fillId="0" borderId="18" xfId="71" applyFont="1" applyFill="1" applyBorder="1" applyAlignment="1">
      <alignment horizontal="center" vertical="center" wrapText="1"/>
      <protection/>
    </xf>
    <xf numFmtId="0" fontId="5" fillId="0" borderId="13" xfId="71" applyFont="1" applyFill="1" applyBorder="1" applyAlignment="1">
      <alignment horizontal="center" vertical="center" wrapText="1"/>
      <protection/>
    </xf>
    <xf numFmtId="0" fontId="7" fillId="0" borderId="25" xfId="68" applyFont="1" applyFill="1" applyBorder="1" applyAlignment="1">
      <alignment horizontal="center" vertical="center" wrapText="1"/>
      <protection/>
    </xf>
    <xf numFmtId="0" fontId="7" fillId="0" borderId="25" xfId="68" applyFont="1" applyFill="1" applyBorder="1" applyAlignment="1">
      <alignment horizontal="center" vertical="center"/>
      <protection/>
    </xf>
    <xf numFmtId="0" fontId="5" fillId="0" borderId="10" xfId="68" applyFont="1" applyFill="1" applyBorder="1" applyAlignment="1">
      <alignment vertical="center"/>
      <protection/>
    </xf>
    <xf numFmtId="176" fontId="7" fillId="0" borderId="18" xfId="68" applyNumberFormat="1" applyFont="1" applyFill="1" applyBorder="1" applyAlignment="1">
      <alignment horizontal="center" vertical="center"/>
      <protection/>
    </xf>
    <xf numFmtId="176" fontId="7" fillId="0" borderId="10" xfId="68" applyNumberFormat="1" applyFont="1" applyFill="1" applyBorder="1" applyAlignment="1">
      <alignment horizontal="center" vertical="center"/>
      <protection/>
    </xf>
    <xf numFmtId="176" fontId="7" fillId="0" borderId="19" xfId="68" applyNumberFormat="1" applyFont="1" applyFill="1" applyBorder="1" applyAlignment="1">
      <alignment horizontal="center" vertical="center"/>
      <protection/>
    </xf>
    <xf numFmtId="176" fontId="7" fillId="0" borderId="20" xfId="68" applyNumberFormat="1" applyFont="1" applyFill="1" applyBorder="1" applyAlignment="1">
      <alignment horizontal="center" vertical="center"/>
      <protection/>
    </xf>
    <xf numFmtId="176" fontId="11" fillId="0" borderId="10" xfId="68" applyNumberFormat="1" applyFont="1" applyFill="1" applyBorder="1" applyAlignment="1">
      <alignment horizontal="center" vertical="center" wrapText="1"/>
      <protection/>
    </xf>
    <xf numFmtId="0" fontId="11" fillId="0" borderId="10" xfId="68" applyFont="1" applyFill="1" applyBorder="1" applyAlignment="1">
      <alignment horizontal="center" vertical="center"/>
      <protection/>
    </xf>
    <xf numFmtId="176" fontId="6" fillId="0" borderId="24" xfId="68" applyNumberFormat="1" applyFont="1" applyFill="1" applyBorder="1" applyAlignment="1">
      <alignment horizontal="center" vertical="center"/>
      <protection/>
    </xf>
    <xf numFmtId="0" fontId="5" fillId="0" borderId="25" xfId="68" applyFont="1" applyFill="1" applyBorder="1" applyAlignment="1">
      <alignment vertical="center"/>
      <protection/>
    </xf>
    <xf numFmtId="176" fontId="5" fillId="0" borderId="0" xfId="68" applyNumberFormat="1" applyFont="1" applyFill="1" applyBorder="1" applyAlignment="1">
      <alignment horizontal="left" vertical="center" wrapText="1"/>
      <protection/>
    </xf>
    <xf numFmtId="176" fontId="5" fillId="0" borderId="0" xfId="68" applyNumberFormat="1" applyFont="1" applyFill="1" applyBorder="1" applyAlignment="1">
      <alignment horizontal="left" vertical="center"/>
      <protection/>
    </xf>
    <xf numFmtId="0" fontId="7" fillId="0" borderId="26" xfId="68" applyFont="1" applyFill="1" applyBorder="1" applyAlignment="1">
      <alignment horizontal="center" vertical="center"/>
      <protection/>
    </xf>
    <xf numFmtId="0" fontId="5" fillId="0" borderId="22" xfId="68" applyFont="1" applyFill="1" applyBorder="1" applyAlignment="1">
      <alignment horizontal="center" vertical="center"/>
      <protection/>
    </xf>
    <xf numFmtId="176" fontId="6" fillId="0" borderId="18" xfId="68" applyNumberFormat="1" applyFont="1" applyFill="1" applyBorder="1" applyAlignment="1">
      <alignment horizontal="center" vertical="center"/>
      <protection/>
    </xf>
    <xf numFmtId="0" fontId="6" fillId="0" borderId="10" xfId="68" applyFont="1" applyFill="1" applyBorder="1" applyAlignment="1">
      <alignment horizontal="center" vertical="center"/>
      <protection/>
    </xf>
    <xf numFmtId="0" fontId="5" fillId="0" borderId="18" xfId="68" applyFont="1" applyFill="1" applyBorder="1" applyAlignment="1">
      <alignment horizontal="center" vertical="center"/>
      <protection/>
    </xf>
    <xf numFmtId="176" fontId="6" fillId="0" borderId="10" xfId="68" applyNumberFormat="1" applyFont="1" applyFill="1" applyBorder="1" applyAlignment="1">
      <alignment horizontal="center" vertical="center"/>
      <protection/>
    </xf>
    <xf numFmtId="0" fontId="5" fillId="0" borderId="10" xfId="68" applyFont="1" applyFill="1" applyBorder="1" applyAlignment="1">
      <alignment horizontal="center" vertical="center"/>
      <protection/>
    </xf>
    <xf numFmtId="176" fontId="6" fillId="0" borderId="10" xfId="68" applyNumberFormat="1" applyFont="1" applyFill="1" applyBorder="1" applyAlignment="1" applyProtection="1">
      <alignment horizontal="center" vertical="center"/>
      <protection/>
    </xf>
    <xf numFmtId="176" fontId="11" fillId="0" borderId="10" xfId="68" applyNumberFormat="1" applyFont="1" applyFill="1" applyBorder="1" applyAlignment="1">
      <alignment horizontal="center" vertical="center"/>
      <protection/>
    </xf>
    <xf numFmtId="0" fontId="18" fillId="0" borderId="0" xfId="0" applyFont="1" applyFill="1" applyAlignment="1" applyProtection="1">
      <alignment horizontal="left" vertical="center"/>
      <protection/>
    </xf>
    <xf numFmtId="176" fontId="5" fillId="0" borderId="25" xfId="0" applyNumberFormat="1" applyFont="1" applyFill="1" applyBorder="1" applyAlignment="1" applyProtection="1">
      <alignment horizontal="center" vertical="center"/>
      <protection/>
    </xf>
    <xf numFmtId="0" fontId="5" fillId="0" borderId="10" xfId="0" applyFont="1" applyBorder="1" applyAlignment="1">
      <alignment horizontal="center" vertical="center"/>
    </xf>
    <xf numFmtId="176" fontId="7" fillId="0" borderId="48" xfId="0" applyNumberFormat="1" applyFont="1" applyFill="1" applyBorder="1" applyAlignment="1" applyProtection="1">
      <alignment horizontal="center" vertical="center"/>
      <protection/>
    </xf>
    <xf numFmtId="176" fontId="7" fillId="0" borderId="36" xfId="0" applyNumberFormat="1" applyFont="1" applyFill="1" applyBorder="1" applyAlignment="1" applyProtection="1">
      <alignment horizontal="center" vertical="center"/>
      <protection/>
    </xf>
    <xf numFmtId="176" fontId="5" fillId="0" borderId="50" xfId="0" applyNumberFormat="1" applyFont="1" applyFill="1" applyBorder="1" applyAlignment="1" applyProtection="1">
      <alignment horizontal="center" vertical="center"/>
      <protection/>
    </xf>
    <xf numFmtId="176" fontId="5" fillId="0" borderId="54" xfId="0" applyNumberFormat="1" applyFont="1" applyFill="1" applyBorder="1" applyAlignment="1" applyProtection="1">
      <alignment horizontal="center" vertical="center"/>
      <protection/>
    </xf>
    <xf numFmtId="176" fontId="5" fillId="0" borderId="47" xfId="0" applyNumberFormat="1" applyFont="1" applyFill="1" applyBorder="1" applyAlignment="1" applyProtection="1">
      <alignment horizontal="center" vertical="center"/>
      <protection/>
    </xf>
    <xf numFmtId="176" fontId="5" fillId="0" borderId="40" xfId="0" applyNumberFormat="1" applyFont="1" applyFill="1" applyBorder="1" applyAlignment="1" applyProtection="1">
      <alignment horizontal="center" vertical="center"/>
      <protection/>
    </xf>
    <xf numFmtId="176" fontId="5" fillId="0" borderId="15" xfId="0" applyNumberFormat="1" applyFont="1" applyFill="1" applyBorder="1" applyAlignment="1" applyProtection="1">
      <alignment horizontal="center" vertical="center"/>
      <protection/>
    </xf>
    <xf numFmtId="176" fontId="5" fillId="0" borderId="35" xfId="0" applyNumberFormat="1" applyFont="1" applyFill="1" applyBorder="1" applyAlignment="1" applyProtection="1">
      <alignment horizontal="center" vertical="center"/>
      <protection/>
    </xf>
    <xf numFmtId="176" fontId="5" fillId="0" borderId="0" xfId="0" applyNumberFormat="1" applyFont="1" applyFill="1" applyBorder="1" applyAlignment="1" applyProtection="1">
      <alignment horizontal="left" vertical="center" wrapText="1"/>
      <protection/>
    </xf>
    <xf numFmtId="176" fontId="5" fillId="0" borderId="110" xfId="0" applyNumberFormat="1" applyFont="1" applyFill="1" applyBorder="1" applyAlignment="1" applyProtection="1">
      <alignment horizontal="center" vertical="center"/>
      <protection/>
    </xf>
    <xf numFmtId="176" fontId="5" fillId="0" borderId="31" xfId="0" applyNumberFormat="1" applyFont="1" applyFill="1" applyBorder="1" applyAlignment="1" applyProtection="1">
      <alignment horizontal="center" vertical="center"/>
      <protection/>
    </xf>
    <xf numFmtId="176" fontId="5" fillId="0" borderId="32" xfId="0" applyNumberFormat="1" applyFont="1" applyFill="1" applyBorder="1" applyAlignment="1" applyProtection="1">
      <alignment horizontal="center" vertical="center"/>
      <protection/>
    </xf>
    <xf numFmtId="176" fontId="5" fillId="0" borderId="67" xfId="0" applyNumberFormat="1" applyFont="1" applyFill="1" applyBorder="1" applyAlignment="1" applyProtection="1">
      <alignment horizontal="center" vertical="center" wrapText="1"/>
      <protection/>
    </xf>
    <xf numFmtId="176" fontId="5" fillId="0" borderId="105" xfId="0" applyNumberFormat="1" applyFont="1" applyFill="1" applyBorder="1" applyAlignment="1" applyProtection="1">
      <alignment horizontal="center" vertical="center" wrapText="1"/>
      <protection/>
    </xf>
    <xf numFmtId="176" fontId="5" fillId="0" borderId="49" xfId="0" applyNumberFormat="1" applyFont="1" applyFill="1" applyBorder="1" applyAlignment="1" applyProtection="1">
      <alignment horizontal="center" vertical="center" wrapText="1"/>
      <protection/>
    </xf>
    <xf numFmtId="176" fontId="5" fillId="0" borderId="37" xfId="0" applyNumberFormat="1" applyFont="1" applyFill="1" applyBorder="1" applyAlignment="1" applyProtection="1">
      <alignment horizontal="center" vertical="center" wrapText="1"/>
      <protection/>
    </xf>
    <xf numFmtId="176" fontId="5" fillId="0" borderId="59" xfId="0" applyNumberFormat="1" applyFont="1" applyFill="1" applyBorder="1" applyAlignment="1" applyProtection="1">
      <alignment horizontal="center" vertical="center" wrapText="1"/>
      <protection/>
    </xf>
    <xf numFmtId="176" fontId="5" fillId="0" borderId="36" xfId="0" applyNumberFormat="1" applyFont="1" applyFill="1" applyBorder="1" applyAlignment="1" applyProtection="1">
      <alignment horizontal="center" vertical="center" wrapText="1"/>
      <protection/>
    </xf>
    <xf numFmtId="176" fontId="5" fillId="0" borderId="26" xfId="0" applyNumberFormat="1" applyFont="1" applyFill="1" applyBorder="1" applyAlignment="1" applyProtection="1">
      <alignment horizontal="center" vertical="center"/>
      <protection/>
    </xf>
    <xf numFmtId="0" fontId="5" fillId="0" borderId="22" xfId="0" applyFont="1" applyBorder="1" applyAlignment="1">
      <alignment horizontal="center" vertical="center"/>
    </xf>
    <xf numFmtId="176" fontId="5" fillId="0" borderId="52" xfId="0" applyNumberFormat="1" applyFont="1" applyFill="1" applyBorder="1" applyAlignment="1" applyProtection="1">
      <alignment horizontal="center" vertical="center"/>
      <protection/>
    </xf>
    <xf numFmtId="206" fontId="6" fillId="0" borderId="10" xfId="0" applyNumberFormat="1" applyFont="1" applyFill="1" applyBorder="1" applyAlignment="1" applyProtection="1">
      <alignment horizontal="right" vertical="center"/>
      <protection locked="0"/>
    </xf>
    <xf numFmtId="176" fontId="7" fillId="0" borderId="14" xfId="0" applyNumberFormat="1" applyFont="1" applyFill="1" applyBorder="1" applyAlignment="1" applyProtection="1">
      <alignment horizontal="center" vertical="center"/>
      <protection/>
    </xf>
    <xf numFmtId="176" fontId="7" fillId="0" borderId="63" xfId="0" applyNumberFormat="1" applyFont="1" applyFill="1" applyBorder="1" applyAlignment="1" applyProtection="1">
      <alignment horizontal="center" vertical="center"/>
      <protection/>
    </xf>
    <xf numFmtId="205" fontId="6" fillId="0" borderId="13" xfId="0" applyNumberFormat="1" applyFont="1" applyFill="1" applyBorder="1" applyAlignment="1" applyProtection="1">
      <alignment horizontal="right" vertical="center"/>
      <protection locked="0"/>
    </xf>
    <xf numFmtId="205" fontId="6" fillId="0" borderId="12" xfId="0" applyNumberFormat="1" applyFont="1" applyFill="1" applyBorder="1" applyAlignment="1" applyProtection="1">
      <alignment horizontal="right" vertical="center"/>
      <protection locked="0"/>
    </xf>
    <xf numFmtId="205" fontId="6" fillId="0" borderId="11" xfId="0" applyNumberFormat="1" applyFont="1" applyFill="1" applyBorder="1" applyAlignment="1" applyProtection="1">
      <alignment horizontal="right" vertical="center"/>
      <protection locked="0"/>
    </xf>
    <xf numFmtId="176" fontId="7" fillId="0" borderId="29" xfId="0" applyNumberFormat="1" applyFont="1" applyFill="1" applyBorder="1" applyAlignment="1" applyProtection="1">
      <alignment horizontal="center" vertical="center" wrapText="1"/>
      <protection/>
    </xf>
    <xf numFmtId="176" fontId="7" fillId="0" borderId="12" xfId="0" applyNumberFormat="1" applyFont="1" applyFill="1" applyBorder="1" applyAlignment="1" applyProtection="1">
      <alignment horizontal="center" vertical="center" wrapText="1"/>
      <protection/>
    </xf>
    <xf numFmtId="176" fontId="7" fillId="0" borderId="11" xfId="0" applyNumberFormat="1" applyFont="1" applyFill="1" applyBorder="1" applyAlignment="1" applyProtection="1">
      <alignment horizontal="center" vertical="center" wrapText="1"/>
      <protection/>
    </xf>
    <xf numFmtId="176" fontId="11" fillId="0" borderId="29" xfId="0" applyNumberFormat="1" applyFont="1" applyFill="1" applyBorder="1" applyAlignment="1" applyProtection="1">
      <alignment horizontal="center" vertical="center" wrapText="1"/>
      <protection/>
    </xf>
    <xf numFmtId="176" fontId="11" fillId="0" borderId="12" xfId="0" applyNumberFormat="1" applyFont="1" applyFill="1" applyBorder="1" applyAlignment="1" applyProtection="1">
      <alignment horizontal="center" vertical="center" wrapText="1"/>
      <protection/>
    </xf>
    <xf numFmtId="176" fontId="11" fillId="0" borderId="1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right" vertical="center"/>
      <protection locked="0"/>
    </xf>
    <xf numFmtId="0" fontId="6" fillId="0" borderId="12" xfId="0" applyNumberFormat="1" applyFont="1" applyFill="1" applyBorder="1" applyAlignment="1" applyProtection="1">
      <alignment horizontal="right" vertical="center"/>
      <protection locked="0"/>
    </xf>
    <xf numFmtId="0" fontId="6" fillId="0" borderId="11" xfId="0" applyNumberFormat="1" applyFont="1" applyFill="1" applyBorder="1" applyAlignment="1" applyProtection="1">
      <alignment horizontal="right" vertical="center"/>
      <protection locked="0"/>
    </xf>
    <xf numFmtId="176" fontId="11" fillId="0" borderId="52" xfId="0" applyNumberFormat="1" applyFont="1" applyFill="1" applyBorder="1" applyAlignment="1" applyProtection="1">
      <alignment horizontal="center" vertical="center" wrapText="1"/>
      <protection/>
    </xf>
    <xf numFmtId="176" fontId="11" fillId="0" borderId="63" xfId="0" applyNumberFormat="1" applyFont="1" applyFill="1" applyBorder="1" applyAlignment="1" applyProtection="1">
      <alignment horizontal="center" vertical="center" wrapText="1"/>
      <protection/>
    </xf>
    <xf numFmtId="176" fontId="5" fillId="0" borderId="87" xfId="0" applyNumberFormat="1" applyFont="1" applyFill="1" applyBorder="1" applyAlignment="1" applyProtection="1">
      <alignment horizontal="center" vertical="center"/>
      <protection/>
    </xf>
    <xf numFmtId="0" fontId="5" fillId="0" borderId="21" xfId="0" applyFont="1" applyBorder="1" applyAlignment="1">
      <alignment horizontal="center" vertical="center"/>
    </xf>
    <xf numFmtId="176" fontId="5" fillId="0" borderId="40" xfId="0" applyNumberFormat="1" applyFont="1" applyFill="1" applyBorder="1" applyAlignment="1" applyProtection="1">
      <alignment horizontal="left" vertical="center"/>
      <protection/>
    </xf>
    <xf numFmtId="176" fontId="5" fillId="0" borderId="15" xfId="0" applyNumberFormat="1" applyFont="1" applyFill="1" applyBorder="1" applyAlignment="1" applyProtection="1">
      <alignment horizontal="left" vertical="center"/>
      <protection/>
    </xf>
    <xf numFmtId="176" fontId="5" fillId="0" borderId="35" xfId="0" applyNumberFormat="1" applyFont="1" applyFill="1" applyBorder="1" applyAlignment="1" applyProtection="1">
      <alignment horizontal="left" vertical="center"/>
      <protection/>
    </xf>
    <xf numFmtId="176" fontId="7" fillId="0" borderId="13" xfId="0" applyNumberFormat="1" applyFont="1" applyFill="1" applyBorder="1" applyAlignment="1" applyProtection="1">
      <alignment horizontal="center" vertical="center" wrapText="1"/>
      <protection/>
    </xf>
    <xf numFmtId="176" fontId="7" fillId="0" borderId="54" xfId="0" applyNumberFormat="1" applyFont="1" applyFill="1" applyBorder="1" applyAlignment="1" applyProtection="1">
      <alignment horizontal="center" vertical="center" wrapText="1"/>
      <protection/>
    </xf>
    <xf numFmtId="176" fontId="7" fillId="0" borderId="47" xfId="0" applyNumberFormat="1" applyFont="1" applyFill="1" applyBorder="1" applyAlignment="1" applyProtection="1">
      <alignment horizontal="center" vertical="center" wrapText="1"/>
      <protection/>
    </xf>
    <xf numFmtId="176" fontId="7" fillId="0" borderId="110" xfId="0" applyNumberFormat="1" applyFont="1" applyFill="1" applyBorder="1" applyAlignment="1" applyProtection="1">
      <alignment horizontal="center" vertical="center" wrapText="1"/>
      <protection/>
    </xf>
    <xf numFmtId="176" fontId="7" fillId="0" borderId="31" xfId="0" applyNumberFormat="1" applyFont="1" applyFill="1" applyBorder="1" applyAlignment="1" applyProtection="1">
      <alignment horizontal="center" vertical="center" wrapText="1"/>
      <protection/>
    </xf>
    <xf numFmtId="176" fontId="7" fillId="0" borderId="32" xfId="0" applyNumberFormat="1" applyFont="1" applyFill="1" applyBorder="1" applyAlignment="1" applyProtection="1">
      <alignment horizontal="center" vertical="center" wrapText="1"/>
      <protection/>
    </xf>
    <xf numFmtId="0" fontId="5" fillId="0" borderId="22" xfId="0" applyFont="1" applyFill="1" applyBorder="1" applyAlignment="1">
      <alignment horizontal="center" vertical="center"/>
    </xf>
    <xf numFmtId="176" fontId="7" fillId="0" borderId="50" xfId="0" applyNumberFormat="1" applyFont="1" applyFill="1" applyBorder="1" applyAlignment="1" applyProtection="1">
      <alignment horizontal="center" vertical="center" wrapText="1"/>
      <protection/>
    </xf>
    <xf numFmtId="0" fontId="0" fillId="0" borderId="87" xfId="0" applyBorder="1" applyAlignment="1">
      <alignment horizontal="center" vertical="center"/>
    </xf>
    <xf numFmtId="176" fontId="5" fillId="0" borderId="0" xfId="0" applyNumberFormat="1" applyFont="1" applyFill="1" applyBorder="1" applyAlignment="1" applyProtection="1">
      <alignment vertical="center" wrapText="1"/>
      <protection/>
    </xf>
    <xf numFmtId="176" fontId="5" fillId="0" borderId="13" xfId="0" applyNumberFormat="1" applyFont="1" applyBorder="1" applyAlignment="1">
      <alignment horizontal="center" vertical="center"/>
    </xf>
    <xf numFmtId="176" fontId="5" fillId="0" borderId="11" xfId="0" applyNumberFormat="1" applyFont="1" applyBorder="1" applyAlignment="1">
      <alignment horizontal="center" vertical="center"/>
    </xf>
    <xf numFmtId="0" fontId="5" fillId="0" borderId="0" xfId="0" applyFont="1" applyAlignment="1">
      <alignment horizontal="left" vertical="center" wrapText="1"/>
    </xf>
    <xf numFmtId="176" fontId="5" fillId="0" borderId="40" xfId="0" applyNumberFormat="1" applyFont="1" applyBorder="1" applyAlignment="1">
      <alignment horizontal="center" vertical="center"/>
    </xf>
    <xf numFmtId="176" fontId="5" fillId="0" borderId="15" xfId="0" applyNumberFormat="1" applyFont="1" applyBorder="1" applyAlignment="1">
      <alignment horizontal="center" vertical="center"/>
    </xf>
    <xf numFmtId="176" fontId="5" fillId="0" borderId="35" xfId="0" applyNumberFormat="1" applyFont="1" applyBorder="1" applyAlignment="1">
      <alignment horizontal="center" vertical="center"/>
    </xf>
    <xf numFmtId="176" fontId="5" fillId="0" borderId="13"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0" xfId="0" applyNumberFormat="1" applyFont="1" applyAlignment="1">
      <alignment vertical="center" wrapText="1"/>
    </xf>
    <xf numFmtId="0" fontId="5" fillId="0" borderId="0" xfId="0" applyFont="1" applyAlignment="1">
      <alignment vertical="center" wrapText="1"/>
    </xf>
    <xf numFmtId="176" fontId="5" fillId="0" borderId="110" xfId="0" applyNumberFormat="1" applyFont="1" applyBorder="1" applyAlignment="1">
      <alignment horizontal="center" vertical="center"/>
    </xf>
    <xf numFmtId="176" fontId="5" fillId="0" borderId="32" xfId="0" applyNumberFormat="1" applyFont="1" applyBorder="1" applyAlignment="1">
      <alignment horizontal="center" vertical="center"/>
    </xf>
    <xf numFmtId="176" fontId="5" fillId="0" borderId="112" xfId="0" applyNumberFormat="1" applyFont="1" applyBorder="1" applyAlignment="1">
      <alignment vertical="center"/>
    </xf>
    <xf numFmtId="176" fontId="5" fillId="0" borderId="113" xfId="0" applyNumberFormat="1" applyFont="1" applyBorder="1" applyAlignment="1">
      <alignment vertical="center"/>
    </xf>
    <xf numFmtId="176" fontId="5" fillId="0" borderId="29" xfId="0" applyNumberFormat="1" applyFont="1" applyBorder="1" applyAlignment="1">
      <alignment horizontal="center" vertical="center"/>
    </xf>
    <xf numFmtId="176" fontId="5" fillId="0" borderId="75" xfId="0" applyNumberFormat="1" applyFont="1" applyBorder="1" applyAlignment="1">
      <alignment horizontal="center" vertical="center"/>
    </xf>
    <xf numFmtId="176" fontId="5" fillId="0" borderId="46" xfId="0" applyNumberFormat="1" applyFont="1" applyBorder="1" applyAlignment="1">
      <alignment horizontal="center" vertical="center"/>
    </xf>
    <xf numFmtId="176" fontId="5" fillId="0" borderId="106" xfId="0" applyNumberFormat="1" applyFont="1" applyBorder="1" applyAlignment="1">
      <alignment horizontal="center" vertical="center"/>
    </xf>
    <xf numFmtId="176" fontId="5" fillId="0" borderId="100" xfId="0" applyNumberFormat="1" applyFont="1" applyBorder="1" applyAlignment="1">
      <alignment horizontal="center" vertical="center"/>
    </xf>
    <xf numFmtId="176" fontId="6" fillId="0" borderId="25" xfId="0" applyNumberFormat="1" applyFont="1" applyBorder="1" applyAlignment="1">
      <alignment horizontal="center" vertical="center"/>
    </xf>
    <xf numFmtId="176" fontId="6" fillId="0" borderId="26" xfId="0" applyNumberFormat="1" applyFont="1" applyBorder="1" applyAlignment="1">
      <alignment horizontal="center" vertical="center"/>
    </xf>
    <xf numFmtId="176" fontId="6" fillId="0" borderId="18"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6" fillId="0" borderId="18"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19"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6" fillId="0" borderId="40" xfId="0" applyNumberFormat="1" applyFont="1" applyBorder="1" applyAlignment="1">
      <alignment horizontal="center" vertical="center"/>
    </xf>
    <xf numFmtId="0" fontId="8" fillId="0" borderId="4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87" xfId="0" applyFont="1" applyFill="1" applyBorder="1" applyAlignment="1">
      <alignment horizontal="center" vertical="center"/>
    </xf>
    <xf numFmtId="176" fontId="6" fillId="0" borderId="0" xfId="0" applyNumberFormat="1" applyFont="1" applyAlignment="1">
      <alignment vertical="center" wrapText="1"/>
    </xf>
    <xf numFmtId="0" fontId="5" fillId="0" borderId="0" xfId="0" applyFont="1" applyAlignment="1">
      <alignment horizontal="left" vertical="center"/>
    </xf>
    <xf numFmtId="0" fontId="5" fillId="0" borderId="0" xfId="0" applyFont="1" applyFill="1" applyAlignment="1">
      <alignment vertical="center" wrapTex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63" xfId="0" applyFont="1" applyBorder="1" applyAlignment="1">
      <alignment horizontal="center" vertical="center"/>
    </xf>
    <xf numFmtId="0" fontId="7" fillId="0" borderId="62" xfId="0" applyFont="1" applyBorder="1" applyAlignment="1">
      <alignment horizontal="center" vertical="center"/>
    </xf>
    <xf numFmtId="0" fontId="18" fillId="0" borderId="37" xfId="0" applyFont="1" applyBorder="1" applyAlignment="1">
      <alignment horizontal="center" vertical="center"/>
    </xf>
    <xf numFmtId="0" fontId="18" fillId="0" borderId="0" xfId="0" applyFont="1" applyBorder="1" applyAlignment="1">
      <alignment horizontal="center" vertical="center"/>
    </xf>
    <xf numFmtId="0" fontId="5" fillId="0" borderId="27" xfId="0" applyFont="1" applyBorder="1" applyAlignment="1">
      <alignment horizontal="center" vertical="center"/>
    </xf>
    <xf numFmtId="0" fontId="5" fillId="0" borderId="65" xfId="0" applyFont="1" applyBorder="1" applyAlignment="1">
      <alignment horizontal="center" vertical="center"/>
    </xf>
    <xf numFmtId="176" fontId="5" fillId="0" borderId="24" xfId="63" applyNumberFormat="1" applyFont="1" applyFill="1" applyBorder="1" applyAlignment="1">
      <alignment horizontal="center" vertical="center"/>
      <protection/>
    </xf>
    <xf numFmtId="176" fontId="5" fillId="0" borderId="25" xfId="63" applyNumberFormat="1" applyFont="1" applyFill="1" applyBorder="1" applyAlignment="1">
      <alignment horizontal="center" vertical="center"/>
      <protection/>
    </xf>
    <xf numFmtId="0" fontId="5" fillId="0" borderId="18" xfId="61" applyFont="1" applyFill="1" applyBorder="1" applyAlignment="1">
      <alignment horizontal="center" vertical="center"/>
      <protection/>
    </xf>
    <xf numFmtId="0" fontId="5" fillId="0" borderId="19" xfId="61" applyFont="1" applyFill="1" applyBorder="1" applyAlignment="1">
      <alignment horizontal="center" vertical="center"/>
      <protection/>
    </xf>
    <xf numFmtId="176" fontId="5" fillId="0" borderId="10" xfId="63" applyNumberFormat="1" applyFont="1" applyFill="1" applyBorder="1" applyAlignment="1">
      <alignment horizontal="center" vertical="center"/>
      <protection/>
    </xf>
    <xf numFmtId="176" fontId="5" fillId="0" borderId="0" xfId="63" applyNumberFormat="1" applyFont="1" applyFill="1" applyAlignment="1">
      <alignment horizontal="left" vertical="center"/>
      <protection/>
    </xf>
    <xf numFmtId="176" fontId="5" fillId="0" borderId="0" xfId="63" applyNumberFormat="1" applyFont="1" applyAlignment="1">
      <alignment horizontal="left" vertical="center" wrapText="1"/>
      <protection/>
    </xf>
    <xf numFmtId="176" fontId="5" fillId="0" borderId="0" xfId="63" applyNumberFormat="1" applyFont="1" applyAlignment="1">
      <alignment horizontal="left" vertical="center"/>
      <protection/>
    </xf>
    <xf numFmtId="0" fontId="5" fillId="0" borderId="0" xfId="61" applyFont="1" applyFill="1" applyAlignment="1">
      <alignment horizontal="left"/>
      <protection/>
    </xf>
    <xf numFmtId="0" fontId="5" fillId="0" borderId="40" xfId="61" applyFont="1" applyFill="1" applyBorder="1" applyAlignment="1">
      <alignment horizontal="center" vertical="center"/>
      <protection/>
    </xf>
    <xf numFmtId="0" fontId="5" fillId="0" borderId="35" xfId="61" applyFont="1" applyFill="1" applyBorder="1" applyAlignment="1">
      <alignment horizontal="center" vertical="center"/>
      <protection/>
    </xf>
    <xf numFmtId="176" fontId="5" fillId="0" borderId="29" xfId="63" applyNumberFormat="1" applyFont="1" applyFill="1" applyBorder="1" applyAlignment="1">
      <alignment horizontal="center" vertical="center"/>
      <protection/>
    </xf>
    <xf numFmtId="176" fontId="5" fillId="0" borderId="11" xfId="63" applyNumberFormat="1" applyFont="1" applyFill="1" applyBorder="1" applyAlignment="1">
      <alignment horizontal="center" vertical="center"/>
      <protection/>
    </xf>
    <xf numFmtId="0" fontId="5" fillId="0" borderId="87" xfId="61" applyFont="1" applyFill="1" applyBorder="1" applyAlignment="1">
      <alignment horizontal="center" vertical="center"/>
      <protection/>
    </xf>
    <xf numFmtId="176" fontId="5" fillId="0" borderId="18" xfId="63" applyNumberFormat="1" applyFont="1" applyFill="1" applyBorder="1" applyAlignment="1">
      <alignment horizontal="center" vertical="center"/>
      <protection/>
    </xf>
    <xf numFmtId="176" fontId="5" fillId="0" borderId="0" xfId="63" applyNumberFormat="1" applyFont="1" applyFill="1" applyAlignment="1">
      <alignment horizontal="left" vertical="center" wrapText="1"/>
      <protection/>
    </xf>
    <xf numFmtId="176" fontId="5" fillId="0" borderId="0" xfId="63" applyNumberFormat="1" applyFont="1" applyFill="1" applyBorder="1" applyAlignment="1">
      <alignment horizontal="left" vertical="center" wrapText="1"/>
      <protection/>
    </xf>
    <xf numFmtId="176" fontId="5" fillId="0" borderId="18" xfId="63" applyNumberFormat="1" applyFont="1" applyFill="1" applyBorder="1" applyAlignment="1" applyProtection="1">
      <alignment horizontal="center" vertical="center" wrapText="1"/>
      <protection/>
    </xf>
    <xf numFmtId="176" fontId="5" fillId="0" borderId="10" xfId="63" applyNumberFormat="1" applyFont="1" applyFill="1" applyBorder="1" applyAlignment="1" applyProtection="1">
      <alignment horizontal="center" vertical="center"/>
      <protection/>
    </xf>
    <xf numFmtId="176" fontId="5" fillId="0" borderId="88" xfId="63" applyNumberFormat="1" applyFont="1" applyBorder="1" applyAlignment="1" applyProtection="1">
      <alignment horizontal="center" vertical="center"/>
      <protection/>
    </xf>
    <xf numFmtId="176" fontId="5" fillId="0" borderId="61" xfId="63" applyNumberFormat="1" applyFont="1" applyBorder="1" applyAlignment="1" applyProtection="1">
      <alignment horizontal="center" vertical="center"/>
      <protection/>
    </xf>
    <xf numFmtId="176" fontId="5" fillId="0" borderId="67" xfId="63" applyNumberFormat="1" applyFont="1" applyBorder="1" applyAlignment="1" applyProtection="1">
      <alignment horizontal="center" vertical="center"/>
      <protection/>
    </xf>
    <xf numFmtId="0" fontId="5" fillId="0" borderId="68" xfId="63" applyFont="1" applyBorder="1" applyAlignment="1" applyProtection="1">
      <alignment horizontal="center" vertical="center"/>
      <protection/>
    </xf>
    <xf numFmtId="176" fontId="5" fillId="0" borderId="59" xfId="63" applyNumberFormat="1" applyFont="1" applyBorder="1" applyAlignment="1" applyProtection="1">
      <alignment horizontal="center" vertical="center"/>
      <protection/>
    </xf>
    <xf numFmtId="0" fontId="5" fillId="0" borderId="60" xfId="63" applyFont="1" applyBorder="1" applyAlignment="1" applyProtection="1">
      <alignment horizontal="center" vertical="center"/>
      <protection/>
    </xf>
    <xf numFmtId="176" fontId="5" fillId="0" borderId="49" xfId="63" applyNumberFormat="1" applyFont="1" applyBorder="1" applyAlignment="1" applyProtection="1">
      <alignment horizontal="center" vertical="center"/>
      <protection/>
    </xf>
    <xf numFmtId="0" fontId="5" fillId="0" borderId="49" xfId="63" applyFont="1" applyBorder="1" applyAlignment="1" applyProtection="1">
      <alignment horizontal="center" vertical="center"/>
      <protection/>
    </xf>
    <xf numFmtId="0" fontId="5" fillId="0" borderId="106" xfId="63" applyFont="1" applyBorder="1" applyAlignment="1" applyProtection="1">
      <alignment horizontal="center" vertical="center"/>
      <protection/>
    </xf>
    <xf numFmtId="176" fontId="5" fillId="0" borderId="0" xfId="63" applyNumberFormat="1" applyFont="1" applyFill="1" applyBorder="1" applyAlignment="1">
      <alignment vertical="center" wrapText="1"/>
      <protection/>
    </xf>
    <xf numFmtId="0" fontId="6" fillId="0" borderId="40" xfId="61" applyFont="1" applyFill="1" applyBorder="1" applyAlignment="1">
      <alignment horizontal="center" vertical="center"/>
      <protection/>
    </xf>
    <xf numFmtId="0" fontId="6" fillId="0" borderId="87" xfId="61" applyFont="1" applyFill="1" applyBorder="1" applyAlignment="1">
      <alignment horizontal="center" vertical="center"/>
      <protection/>
    </xf>
    <xf numFmtId="0" fontId="6" fillId="0" borderId="15" xfId="61" applyFont="1" applyFill="1" applyBorder="1" applyAlignment="1">
      <alignment horizontal="center" vertical="center"/>
      <protection/>
    </xf>
    <xf numFmtId="0" fontId="6" fillId="0" borderId="34" xfId="61" applyFont="1" applyFill="1" applyBorder="1" applyAlignment="1">
      <alignment horizontal="center" vertical="center"/>
      <protection/>
    </xf>
    <xf numFmtId="0" fontId="6" fillId="0" borderId="35" xfId="61" applyFont="1" applyFill="1" applyBorder="1" applyAlignment="1">
      <alignment horizontal="center" vertical="center"/>
      <protection/>
    </xf>
    <xf numFmtId="176" fontId="5" fillId="0" borderId="50" xfId="63" applyNumberFormat="1" applyFont="1" applyFill="1" applyBorder="1" applyAlignment="1">
      <alignment horizontal="center" vertical="center"/>
      <protection/>
    </xf>
    <xf numFmtId="176" fontId="5" fillId="0" borderId="51" xfId="63" applyNumberFormat="1" applyFont="1" applyFill="1" applyBorder="1" applyAlignment="1">
      <alignment horizontal="center" vertical="center"/>
      <protection/>
    </xf>
    <xf numFmtId="176" fontId="5" fillId="0" borderId="34" xfId="63" applyNumberFormat="1" applyFont="1" applyFill="1" applyBorder="1" applyAlignment="1">
      <alignment horizontal="center" vertical="center"/>
      <protection/>
    </xf>
    <xf numFmtId="176" fontId="5" fillId="0" borderId="35" xfId="63" applyNumberFormat="1" applyFont="1" applyFill="1" applyBorder="1" applyAlignment="1">
      <alignment horizontal="center" vertical="center"/>
      <protection/>
    </xf>
    <xf numFmtId="176" fontId="5" fillId="0" borderId="47" xfId="63" applyNumberFormat="1" applyFont="1" applyFill="1" applyBorder="1" applyAlignment="1">
      <alignment horizontal="center" vertical="center"/>
      <protection/>
    </xf>
    <xf numFmtId="176" fontId="5" fillId="0" borderId="111" xfId="63" applyNumberFormat="1" applyFont="1" applyFill="1" applyBorder="1" applyAlignment="1">
      <alignment horizontal="center" vertical="center"/>
      <protection/>
    </xf>
    <xf numFmtId="176" fontId="5" fillId="0" borderId="105" xfId="63" applyNumberFormat="1" applyFont="1" applyFill="1" applyBorder="1" applyAlignment="1">
      <alignment horizontal="center" vertical="center"/>
      <protection/>
    </xf>
    <xf numFmtId="176" fontId="5" fillId="0" borderId="48" xfId="63" applyNumberFormat="1" applyFont="1" applyFill="1" applyBorder="1" applyAlignment="1">
      <alignment horizontal="center" vertical="center"/>
      <protection/>
    </xf>
    <xf numFmtId="176" fontId="5" fillId="0" borderId="36" xfId="63" applyNumberFormat="1" applyFont="1" applyFill="1" applyBorder="1" applyAlignment="1">
      <alignment horizontal="center" vertical="center"/>
      <protection/>
    </xf>
    <xf numFmtId="176" fontId="5" fillId="0" borderId="54" xfId="63" applyNumberFormat="1" applyFont="1" applyFill="1" applyBorder="1" applyAlignment="1">
      <alignment horizontal="center" vertical="center"/>
      <protection/>
    </xf>
    <xf numFmtId="176" fontId="5" fillId="0" borderId="19" xfId="63" applyNumberFormat="1" applyFont="1" applyFill="1" applyBorder="1" applyAlignment="1">
      <alignment horizontal="center" vertical="center"/>
      <protection/>
    </xf>
    <xf numFmtId="176" fontId="5" fillId="0" borderId="15" xfId="63" applyNumberFormat="1" applyFont="1" applyFill="1" applyBorder="1" applyAlignment="1">
      <alignment horizontal="center" vertical="center"/>
      <protection/>
    </xf>
    <xf numFmtId="0" fontId="5" fillId="0" borderId="0" xfId="71" applyFont="1" applyFill="1" applyBorder="1" applyAlignment="1">
      <alignment horizontal="left" vertical="center" wrapText="1"/>
      <protection/>
    </xf>
    <xf numFmtId="0" fontId="5" fillId="0" borderId="29" xfId="71" applyFont="1" applyFill="1" applyBorder="1" applyAlignment="1">
      <alignment horizontal="center" vertical="center" wrapText="1"/>
      <protection/>
    </xf>
    <xf numFmtId="0" fontId="5" fillId="0" borderId="11" xfId="71" applyFont="1" applyFill="1" applyBorder="1" applyAlignment="1">
      <alignment horizontal="center" vertical="center" wrapText="1"/>
      <protection/>
    </xf>
    <xf numFmtId="0" fontId="7" fillId="0" borderId="50" xfId="71" applyFont="1" applyFill="1" applyBorder="1" applyAlignment="1">
      <alignment horizontal="center" vertical="center" wrapText="1"/>
      <protection/>
    </xf>
    <xf numFmtId="0" fontId="7" fillId="0" borderId="54" xfId="71" applyFont="1" applyFill="1" applyBorder="1" applyAlignment="1">
      <alignment horizontal="center" vertical="center" wrapText="1"/>
      <protection/>
    </xf>
    <xf numFmtId="0" fontId="7" fillId="0" borderId="47" xfId="71" applyFont="1" applyFill="1" applyBorder="1" applyAlignment="1">
      <alignment horizontal="center" vertical="center" wrapText="1"/>
      <protection/>
    </xf>
    <xf numFmtId="0" fontId="7" fillId="0" borderId="29" xfId="71" applyFont="1" applyFill="1" applyBorder="1" applyAlignment="1">
      <alignment horizontal="center" vertical="center" wrapText="1"/>
      <protection/>
    </xf>
    <xf numFmtId="0" fontId="7" fillId="0" borderId="11" xfId="71" applyFont="1" applyFill="1" applyBorder="1" applyAlignment="1">
      <alignment horizontal="center" vertical="center" wrapText="1"/>
      <protection/>
    </xf>
    <xf numFmtId="0" fontId="7" fillId="0" borderId="110" xfId="71" applyFont="1" applyFill="1" applyBorder="1" applyAlignment="1">
      <alignment horizontal="center" vertical="center" wrapText="1"/>
      <protection/>
    </xf>
    <xf numFmtId="0" fontId="7" fillId="0" borderId="32" xfId="71" applyFont="1" applyFill="1" applyBorder="1" applyAlignment="1">
      <alignment horizontal="center" vertical="center" wrapText="1"/>
      <protection/>
    </xf>
    <xf numFmtId="176" fontId="5" fillId="0" borderId="0" xfId="0" applyNumberFormat="1" applyFont="1" applyBorder="1" applyAlignment="1">
      <alignment vertical="center" wrapText="1"/>
    </xf>
    <xf numFmtId="176" fontId="5" fillId="0" borderId="114" xfId="0" applyNumberFormat="1" applyFont="1" applyBorder="1" applyAlignment="1">
      <alignment horizontal="center" vertical="center"/>
    </xf>
    <xf numFmtId="176" fontId="5" fillId="0" borderId="115" xfId="0" applyNumberFormat="1" applyFont="1" applyBorder="1" applyAlignment="1">
      <alignment horizontal="center" vertical="center"/>
    </xf>
    <xf numFmtId="176" fontId="5" fillId="0" borderId="18" xfId="0" applyNumberFormat="1" applyFont="1" applyBorder="1" applyAlignment="1">
      <alignment horizontal="center" vertical="center" wrapText="1"/>
    </xf>
    <xf numFmtId="176" fontId="5" fillId="0" borderId="10" xfId="0" applyNumberFormat="1" applyFont="1" applyBorder="1" applyAlignment="1">
      <alignment horizontal="center" vertical="center"/>
    </xf>
    <xf numFmtId="176" fontId="5" fillId="0" borderId="116" xfId="0" applyNumberFormat="1" applyFont="1" applyBorder="1" applyAlignment="1">
      <alignment horizontal="center" vertical="center" wrapText="1"/>
    </xf>
    <xf numFmtId="176" fontId="5" fillId="0" borderId="117" xfId="0" applyNumberFormat="1" applyFont="1" applyBorder="1" applyAlignment="1">
      <alignment horizontal="center" vertical="center"/>
    </xf>
    <xf numFmtId="176" fontId="5" fillId="0" borderId="39" xfId="0" applyNumberFormat="1" applyFont="1" applyFill="1" applyBorder="1" applyAlignment="1" applyProtection="1">
      <alignment horizontal="left" vertical="center" wrapText="1"/>
      <protection locked="0"/>
    </xf>
    <xf numFmtId="176" fontId="5" fillId="0" borderId="31" xfId="0" applyNumberFormat="1" applyFont="1" applyFill="1" applyBorder="1" applyAlignment="1" applyProtection="1">
      <alignment horizontal="left" vertical="center" wrapText="1"/>
      <protection locked="0"/>
    </xf>
    <xf numFmtId="176" fontId="5" fillId="0" borderId="32" xfId="0" applyNumberFormat="1" applyFont="1" applyFill="1" applyBorder="1" applyAlignment="1" applyProtection="1">
      <alignment horizontal="left" vertical="center" wrapText="1"/>
      <protection locked="0"/>
    </xf>
    <xf numFmtId="176" fontId="5" fillId="0" borderId="0" xfId="0" applyNumberFormat="1" applyFont="1" applyFill="1" applyAlignment="1" applyProtection="1">
      <alignment horizontal="left" vertical="center" wrapText="1"/>
      <protection/>
    </xf>
    <xf numFmtId="176" fontId="5" fillId="0" borderId="38" xfId="0" applyNumberFormat="1" applyFont="1" applyBorder="1" applyAlignment="1" applyProtection="1">
      <alignment horizontal="center" vertical="center"/>
      <protection/>
    </xf>
    <xf numFmtId="176" fontId="5" fillId="0" borderId="54" xfId="0" applyNumberFormat="1" applyFont="1" applyBorder="1" applyAlignment="1" applyProtection="1">
      <alignment horizontal="center" vertical="center"/>
      <protection/>
    </xf>
    <xf numFmtId="176" fontId="5" fillId="0" borderId="47" xfId="0" applyNumberFormat="1" applyFont="1" applyBorder="1" applyAlignment="1" applyProtection="1">
      <alignment horizontal="center" vertical="center"/>
      <protection/>
    </xf>
    <xf numFmtId="176" fontId="5" fillId="0" borderId="50" xfId="0" applyNumberFormat="1" applyFont="1" applyBorder="1" applyAlignment="1" applyProtection="1">
      <alignment horizontal="center" vertical="center"/>
      <protection/>
    </xf>
    <xf numFmtId="176" fontId="5" fillId="0" borderId="51" xfId="0" applyNumberFormat="1" applyFont="1" applyBorder="1" applyAlignment="1" applyProtection="1">
      <alignment horizontal="center" vertical="center"/>
      <protection/>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176" fontId="5" fillId="0" borderId="29" xfId="0" applyNumberFormat="1" applyFont="1" applyBorder="1" applyAlignment="1">
      <alignment horizontal="center" vertical="center" wrapText="1"/>
    </xf>
    <xf numFmtId="0" fontId="5" fillId="0" borderId="11" xfId="0" applyFont="1" applyBorder="1" applyAlignment="1">
      <alignment horizontal="center" vertical="center"/>
    </xf>
    <xf numFmtId="176" fontId="5" fillId="0" borderId="29" xfId="0" applyNumberFormat="1" applyFont="1" applyBorder="1" applyAlignment="1">
      <alignment vertical="center" wrapText="1"/>
    </xf>
    <xf numFmtId="0" fontId="5" fillId="0" borderId="11" xfId="0" applyFont="1" applyBorder="1" applyAlignment="1">
      <alignment vertical="center"/>
    </xf>
    <xf numFmtId="0" fontId="5" fillId="0" borderId="40" xfId="0" applyFont="1" applyBorder="1" applyAlignment="1">
      <alignment horizontal="center" vertical="center" textRotation="255" shrinkToFit="1" readingOrder="1"/>
    </xf>
    <xf numFmtId="0" fontId="5" fillId="0" borderId="15" xfId="0" applyFont="1" applyBorder="1" applyAlignment="1">
      <alignment horizontal="center" vertical="center" textRotation="255" shrinkToFit="1" readingOrder="1"/>
    </xf>
    <xf numFmtId="0" fontId="5" fillId="0" borderId="35" xfId="0" applyFont="1" applyBorder="1" applyAlignment="1">
      <alignment horizontal="center" vertical="center" textRotation="255" shrinkToFit="1" readingOrder="1"/>
    </xf>
    <xf numFmtId="0" fontId="5" fillId="0" borderId="32" xfId="0" applyFont="1" applyBorder="1" applyAlignment="1">
      <alignment horizontal="center" vertical="center"/>
    </xf>
    <xf numFmtId="176" fontId="16" fillId="0" borderId="29"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5" fillId="0" borderId="40" xfId="0" applyFont="1" applyBorder="1" applyAlignment="1">
      <alignment horizontal="center" vertical="center" textRotation="255" shrinkToFit="1"/>
    </xf>
    <xf numFmtId="0" fontId="5" fillId="0" borderId="15" xfId="0" applyFont="1" applyBorder="1" applyAlignment="1">
      <alignment horizontal="center" vertical="center" textRotation="255" shrinkToFit="1"/>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176" fontId="5" fillId="0" borderId="0" xfId="0" applyNumberFormat="1" applyFont="1" applyAlignment="1">
      <alignment horizontal="left" vertical="top" wrapText="1"/>
    </xf>
    <xf numFmtId="201" fontId="5" fillId="0" borderId="10" xfId="0" applyNumberFormat="1" applyFont="1" applyFill="1" applyBorder="1" applyAlignment="1" applyProtection="1">
      <alignment horizontal="center" vertical="center"/>
      <protection/>
    </xf>
    <xf numFmtId="201" fontId="5" fillId="0" borderId="22" xfId="0" applyNumberFormat="1" applyFont="1" applyFill="1" applyBorder="1" applyAlignment="1" applyProtection="1">
      <alignment horizontal="center" vertical="center"/>
      <protection/>
    </xf>
    <xf numFmtId="176" fontId="5" fillId="0" borderId="0" xfId="0" applyNumberFormat="1" applyFont="1" applyBorder="1" applyAlignment="1">
      <alignment vertical="center"/>
    </xf>
    <xf numFmtId="176" fontId="5" fillId="0" borderId="0" xfId="0" applyNumberFormat="1" applyFont="1" applyAlignment="1">
      <alignment vertical="top" wrapText="1"/>
    </xf>
    <xf numFmtId="201" fontId="5" fillId="0" borderId="11" xfId="0" applyNumberFormat="1" applyFont="1" applyFill="1" applyBorder="1" applyAlignment="1" applyProtection="1">
      <alignment horizontal="center" vertical="center"/>
      <protection/>
    </xf>
    <xf numFmtId="0" fontId="0" fillId="0" borderId="40" xfId="0" applyFont="1" applyBorder="1" applyAlignment="1">
      <alignment horizontal="center" vertical="center"/>
    </xf>
    <xf numFmtId="0" fontId="0" fillId="0" borderId="15" xfId="0" applyFont="1" applyBorder="1" applyAlignment="1">
      <alignment horizontal="center" vertical="center"/>
    </xf>
    <xf numFmtId="0" fontId="0" fillId="0" borderId="35" xfId="0" applyFont="1" applyBorder="1" applyAlignment="1">
      <alignment horizontal="center" vertical="center"/>
    </xf>
    <xf numFmtId="176" fontId="5" fillId="0" borderId="0" xfId="0" applyNumberFormat="1" applyFont="1" applyFill="1" applyAlignment="1">
      <alignment horizontal="left" vertical="center"/>
    </xf>
    <xf numFmtId="176" fontId="5" fillId="0" borderId="24"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18"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176" fontId="5" fillId="0" borderId="19" xfId="0" applyNumberFormat="1" applyFont="1" applyBorder="1" applyAlignment="1">
      <alignment horizontal="center" vertical="center"/>
    </xf>
    <xf numFmtId="176" fontId="5" fillId="0" borderId="20" xfId="0" applyNumberFormat="1" applyFont="1" applyBorder="1" applyAlignment="1">
      <alignment horizontal="center" vertical="center"/>
    </xf>
    <xf numFmtId="176" fontId="5" fillId="0" borderId="0" xfId="0" applyNumberFormat="1" applyFont="1" applyBorder="1" applyAlignment="1">
      <alignment horizontal="lef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176" fontId="7" fillId="0" borderId="18" xfId="0" applyNumberFormat="1" applyFont="1" applyFill="1" applyBorder="1" applyAlignment="1" applyProtection="1">
      <alignment horizontal="center" vertical="center" wrapText="1"/>
      <protection/>
    </xf>
    <xf numFmtId="176" fontId="7" fillId="0" borderId="10" xfId="0" applyNumberFormat="1" applyFont="1" applyFill="1" applyBorder="1" applyAlignment="1" applyProtection="1">
      <alignment horizontal="center" vertical="center"/>
      <protection/>
    </xf>
    <xf numFmtId="176" fontId="5" fillId="0" borderId="18" xfId="0" applyNumberFormat="1" applyFont="1" applyFill="1" applyBorder="1" applyAlignment="1" applyProtection="1">
      <alignment horizontal="center" vertical="center" wrapText="1"/>
      <protection/>
    </xf>
    <xf numFmtId="176" fontId="5" fillId="0" borderId="10" xfId="0" applyNumberFormat="1" applyFont="1" applyFill="1" applyBorder="1" applyAlignment="1" applyProtection="1">
      <alignment horizontal="center" vertical="center"/>
      <protection/>
    </xf>
    <xf numFmtId="176" fontId="5" fillId="0" borderId="118" xfId="0" applyNumberFormat="1" applyFont="1" applyFill="1" applyBorder="1" applyAlignment="1" applyProtection="1">
      <alignment horizontal="center" vertical="center" wrapText="1"/>
      <protection/>
    </xf>
    <xf numFmtId="176" fontId="5" fillId="0" borderId="119" xfId="0" applyNumberFormat="1" applyFont="1" applyFill="1" applyBorder="1" applyAlignment="1" applyProtection="1">
      <alignment horizontal="center" vertical="center" wrapText="1"/>
      <protection/>
    </xf>
    <xf numFmtId="176" fontId="5" fillId="0" borderId="19" xfId="0" applyNumberFormat="1" applyFont="1" applyFill="1" applyBorder="1" applyAlignment="1" applyProtection="1">
      <alignment horizontal="center" vertical="center"/>
      <protection/>
    </xf>
    <xf numFmtId="176" fontId="5" fillId="0" borderId="20" xfId="0" applyNumberFormat="1" applyFont="1" applyFill="1" applyBorder="1" applyAlignment="1" applyProtection="1">
      <alignment horizontal="center" vertical="center"/>
      <protection/>
    </xf>
    <xf numFmtId="176" fontId="5" fillId="0" borderId="0" xfId="66" applyNumberFormat="1" applyFont="1" applyFill="1" applyBorder="1" applyAlignment="1" applyProtection="1">
      <alignment horizontal="left" vertical="center" wrapText="1"/>
      <protection/>
    </xf>
    <xf numFmtId="0" fontId="5" fillId="0" borderId="19" xfId="66" applyFont="1" applyFill="1" applyBorder="1" applyAlignment="1">
      <alignment horizontal="center" vertical="center"/>
      <protection/>
    </xf>
    <xf numFmtId="0" fontId="5" fillId="0" borderId="20" xfId="66" applyFont="1" applyFill="1" applyBorder="1" applyAlignment="1">
      <alignment horizontal="center" vertical="center"/>
      <protection/>
    </xf>
    <xf numFmtId="0" fontId="5" fillId="0" borderId="29" xfId="66" applyFont="1" applyFill="1" applyBorder="1" applyAlignment="1">
      <alignment horizontal="center" vertical="center" wrapText="1"/>
      <protection/>
    </xf>
    <xf numFmtId="0" fontId="5" fillId="0" borderId="11" xfId="66" applyFont="1" applyFill="1" applyBorder="1" applyAlignment="1">
      <alignment horizontal="center" vertical="center" wrapText="1"/>
      <protection/>
    </xf>
    <xf numFmtId="0" fontId="5" fillId="0" borderId="50" xfId="66" applyFont="1" applyFill="1" applyBorder="1" applyAlignment="1">
      <alignment horizontal="center" vertical="center" wrapText="1"/>
      <protection/>
    </xf>
    <xf numFmtId="0" fontId="5" fillId="0" borderId="54" xfId="66" applyFont="1" applyFill="1" applyBorder="1" applyAlignment="1">
      <alignment horizontal="center" vertical="center" wrapText="1"/>
      <protection/>
    </xf>
    <xf numFmtId="0" fontId="5" fillId="0" borderId="47" xfId="66" applyFont="1" applyFill="1" applyBorder="1" applyAlignment="1">
      <alignment horizontal="center" vertical="center" wrapText="1"/>
      <protection/>
    </xf>
    <xf numFmtId="0" fontId="5" fillId="0" borderId="34" xfId="66" applyFont="1" applyFill="1" applyBorder="1" applyAlignment="1">
      <alignment horizontal="center" vertical="center"/>
      <protection/>
    </xf>
    <xf numFmtId="0" fontId="5" fillId="0" borderId="35" xfId="66" applyFont="1" applyFill="1" applyBorder="1" applyAlignment="1">
      <alignment horizontal="center" vertical="center"/>
      <protection/>
    </xf>
    <xf numFmtId="0" fontId="5" fillId="0" borderId="0" xfId="69" applyFont="1" applyAlignment="1" applyProtection="1">
      <alignment horizontal="left" vertical="top" wrapText="1"/>
      <protection/>
    </xf>
    <xf numFmtId="0" fontId="5" fillId="0" borderId="0" xfId="69" applyFont="1" applyAlignment="1" applyProtection="1">
      <alignment horizontal="left" vertical="top"/>
      <protection/>
    </xf>
    <xf numFmtId="186" fontId="17" fillId="0" borderId="39" xfId="69" applyNumberFormat="1" applyFont="1" applyFill="1" applyBorder="1" applyAlignment="1" applyProtection="1">
      <alignment horizontal="left" vertical="center" wrapText="1"/>
      <protection locked="0"/>
    </xf>
    <xf numFmtId="186" fontId="17" fillId="0" borderId="33" xfId="69" applyNumberFormat="1" applyFont="1" applyFill="1" applyBorder="1" applyAlignment="1" applyProtection="1">
      <alignment horizontal="left" vertical="center" wrapText="1"/>
      <protection locked="0"/>
    </xf>
    <xf numFmtId="0" fontId="7" fillId="0" borderId="25" xfId="69" applyFont="1" applyBorder="1" applyAlignment="1" applyProtection="1">
      <alignment horizontal="center" vertical="center"/>
      <protection/>
    </xf>
    <xf numFmtId="0" fontId="7" fillId="0" borderId="26" xfId="69" applyFont="1" applyBorder="1" applyAlignment="1" applyProtection="1">
      <alignment horizontal="center" vertical="center"/>
      <protection/>
    </xf>
    <xf numFmtId="0" fontId="7" fillId="0" borderId="10" xfId="69" applyFont="1" applyBorder="1" applyAlignment="1" applyProtection="1">
      <alignment horizontal="distributed" vertical="center"/>
      <protection/>
    </xf>
    <xf numFmtId="0" fontId="7" fillId="0" borderId="22" xfId="69" applyFont="1" applyBorder="1" applyAlignment="1" applyProtection="1">
      <alignment horizontal="distributed" vertical="center"/>
      <protection/>
    </xf>
    <xf numFmtId="186" fontId="17" fillId="0" borderId="32" xfId="69" applyNumberFormat="1" applyFont="1" applyFill="1" applyBorder="1" applyAlignment="1" applyProtection="1">
      <alignment vertical="center" wrapText="1"/>
      <protection locked="0"/>
    </xf>
    <xf numFmtId="186" fontId="5" fillId="0" borderId="39" xfId="69" applyNumberFormat="1" applyFont="1" applyFill="1" applyBorder="1" applyAlignment="1" applyProtection="1">
      <alignment horizontal="left" vertical="center"/>
      <protection locked="0"/>
    </xf>
    <xf numFmtId="186" fontId="5" fillId="0" borderId="32" xfId="69" applyNumberFormat="1" applyFont="1" applyFill="1" applyBorder="1" applyAlignment="1" applyProtection="1">
      <alignment vertical="center"/>
      <protection locked="0"/>
    </xf>
    <xf numFmtId="186" fontId="17" fillId="0" borderId="32" xfId="69" applyNumberFormat="1" applyFont="1" applyFill="1" applyBorder="1" applyAlignment="1" applyProtection="1">
      <alignment horizontal="left" vertical="center" wrapText="1"/>
      <protection locked="0"/>
    </xf>
    <xf numFmtId="0" fontId="5" fillId="0" borderId="10" xfId="69" applyFont="1" applyBorder="1" applyAlignment="1" applyProtection="1">
      <alignment horizontal="distributed" vertical="center"/>
      <protection/>
    </xf>
    <xf numFmtId="0" fontId="7" fillId="0" borderId="39" xfId="69" applyFont="1" applyFill="1" applyBorder="1" applyAlignment="1" applyProtection="1">
      <alignment vertical="center"/>
      <protection locked="0"/>
    </xf>
    <xf numFmtId="0" fontId="5" fillId="0" borderId="32" xfId="69" applyFont="1" applyFill="1" applyBorder="1" applyAlignment="1" applyProtection="1">
      <alignment vertical="center"/>
      <protection locked="0"/>
    </xf>
    <xf numFmtId="0" fontId="7" fillId="0" borderId="49" xfId="69" applyFont="1" applyBorder="1" applyAlignment="1" applyProtection="1">
      <alignment horizontal="center" vertical="center"/>
      <protection/>
    </xf>
    <xf numFmtId="0" fontId="5" fillId="0" borderId="0" xfId="69" applyFont="1" applyBorder="1" applyAlignment="1" applyProtection="1">
      <alignment horizontal="distributed" vertical="center"/>
      <protection/>
    </xf>
    <xf numFmtId="0" fontId="7" fillId="0" borderId="30" xfId="69" applyFont="1" applyFill="1" applyBorder="1" applyAlignment="1" applyProtection="1">
      <alignment vertical="center"/>
      <protection locked="0"/>
    </xf>
    <xf numFmtId="0" fontId="5" fillId="0" borderId="30" xfId="69" applyFont="1" applyFill="1" applyBorder="1" applyAlignment="1" applyProtection="1">
      <alignment vertical="center"/>
      <protection locked="0"/>
    </xf>
    <xf numFmtId="0" fontId="7" fillId="0" borderId="0" xfId="69" applyFont="1" applyBorder="1" applyAlignment="1" applyProtection="1">
      <alignment horizontal="distributed" vertical="center"/>
      <protection/>
    </xf>
    <xf numFmtId="186" fontId="5" fillId="0" borderId="30" xfId="69" applyNumberFormat="1" applyFont="1" applyFill="1" applyBorder="1" applyAlignment="1" applyProtection="1">
      <alignment horizontal="left" vertical="center"/>
      <protection locked="0"/>
    </xf>
    <xf numFmtId="186" fontId="5" fillId="0" borderId="30" xfId="69" applyNumberFormat="1" applyFont="1" applyFill="1" applyBorder="1" applyAlignment="1" applyProtection="1">
      <alignment vertical="center"/>
      <protection locked="0"/>
    </xf>
    <xf numFmtId="186" fontId="17" fillId="0" borderId="30" xfId="69" applyNumberFormat="1" applyFont="1" applyFill="1" applyBorder="1" applyAlignment="1" applyProtection="1">
      <alignment horizontal="left" vertical="center" wrapText="1"/>
      <protection locked="0"/>
    </xf>
    <xf numFmtId="186" fontId="17" fillId="0" borderId="30" xfId="69" applyNumberFormat="1" applyFont="1" applyFill="1" applyBorder="1" applyAlignment="1" applyProtection="1">
      <alignment vertical="center" wrapText="1"/>
      <protection locked="0"/>
    </xf>
    <xf numFmtId="186" fontId="17" fillId="0" borderId="120" xfId="69" applyNumberFormat="1" applyFont="1" applyFill="1" applyBorder="1" applyAlignment="1" applyProtection="1">
      <alignment horizontal="left" vertical="center" wrapText="1"/>
      <protection locked="0"/>
    </xf>
    <xf numFmtId="0" fontId="7" fillId="0" borderId="106" xfId="69" applyFont="1" applyBorder="1" applyAlignment="1" applyProtection="1">
      <alignment horizontal="center" vertical="center"/>
      <protection/>
    </xf>
    <xf numFmtId="0" fontId="7" fillId="0" borderId="89" xfId="69" applyFont="1" applyBorder="1" applyAlignment="1" applyProtection="1">
      <alignment horizontal="distributed" vertical="center"/>
      <protection/>
    </xf>
    <xf numFmtId="186" fontId="5" fillId="0" borderId="33" xfId="69" applyNumberFormat="1" applyFont="1" applyFill="1" applyBorder="1" applyAlignment="1" applyProtection="1">
      <alignment vertical="center"/>
      <protection locked="0"/>
    </xf>
    <xf numFmtId="186" fontId="17" fillId="0" borderId="39" xfId="69" applyNumberFormat="1" applyFont="1" applyFill="1" applyBorder="1" applyAlignment="1" applyProtection="1">
      <alignment vertical="center" wrapText="1"/>
      <protection locked="0"/>
    </xf>
    <xf numFmtId="176" fontId="5" fillId="0" borderId="0" xfId="69" applyNumberFormat="1" applyFont="1" applyAlignment="1" applyProtection="1">
      <alignment horizontal="left" vertical="center"/>
      <protection/>
    </xf>
    <xf numFmtId="186" fontId="5" fillId="0" borderId="39" xfId="69" applyNumberFormat="1" applyFont="1" applyFill="1" applyBorder="1" applyAlignment="1" applyProtection="1">
      <alignment horizontal="left" vertical="center" wrapText="1"/>
      <protection locked="0"/>
    </xf>
    <xf numFmtId="0" fontId="5" fillId="0" borderId="32" xfId="69" applyFont="1" applyFill="1" applyBorder="1" applyAlignment="1" applyProtection="1">
      <alignment vertical="center" wrapText="1"/>
      <protection locked="0"/>
    </xf>
    <xf numFmtId="176" fontId="5" fillId="0" borderId="0" xfId="69" applyNumberFormat="1" applyFont="1" applyAlignment="1" applyProtection="1">
      <alignment horizontal="left" vertical="top" wrapText="1"/>
      <protection/>
    </xf>
    <xf numFmtId="176" fontId="5" fillId="0" borderId="0" xfId="69" applyNumberFormat="1" applyFont="1" applyAlignment="1" applyProtection="1">
      <alignment horizontal="left" vertical="top"/>
      <protection/>
    </xf>
    <xf numFmtId="0" fontId="5" fillId="0" borderId="25" xfId="64" applyFont="1" applyBorder="1" applyAlignment="1">
      <alignment horizontal="center" vertical="center"/>
      <protection/>
    </xf>
    <xf numFmtId="0" fontId="5" fillId="0" borderId="0" xfId="64" applyFont="1" applyAlignment="1">
      <alignment vertical="top" wrapText="1"/>
      <protection/>
    </xf>
    <xf numFmtId="176" fontId="5" fillId="0" borderId="0" xfId="64" applyNumberFormat="1" applyFont="1" applyAlignment="1" applyProtection="1">
      <alignment vertical="center" wrapText="1"/>
      <protection/>
    </xf>
    <xf numFmtId="0" fontId="5" fillId="0" borderId="25" xfId="64" applyFont="1" applyBorder="1" applyAlignment="1">
      <alignment horizontal="center" vertical="center" wrapText="1"/>
      <protection/>
    </xf>
    <xf numFmtId="0" fontId="5" fillId="0" borderId="40" xfId="64" applyFont="1" applyBorder="1" applyAlignment="1">
      <alignment horizontal="center" vertical="center"/>
      <protection/>
    </xf>
    <xf numFmtId="0" fontId="5" fillId="0" borderId="26" xfId="64" applyFont="1" applyBorder="1" applyAlignment="1">
      <alignment horizontal="center" vertical="center"/>
      <protection/>
    </xf>
    <xf numFmtId="176" fontId="5" fillId="0" borderId="0" xfId="64" applyNumberFormat="1" applyFont="1" applyAlignment="1" applyProtection="1">
      <alignment vertical="top" wrapText="1"/>
      <protection/>
    </xf>
    <xf numFmtId="176" fontId="5" fillId="0" borderId="0" xfId="64" applyNumberFormat="1" applyFont="1" applyAlignment="1" applyProtection="1" quotePrefix="1">
      <alignment vertical="top"/>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データ" xfId="61"/>
    <cellStyle name="標準_基礎データ(表14と表18）" xfId="62"/>
    <cellStyle name="標準_基礎データ調書フォーマット検討用" xfId="63"/>
    <cellStyle name="標準_財政公開状況に関する確認フォーム（平成16年度用）" xfId="64"/>
    <cellStyle name="標準_大学基礎データ書式（juaa）" xfId="65"/>
    <cellStyle name="標準_大学基礎データ書式（juaa）_学生課" xfId="66"/>
    <cellStyle name="標準_大学基礎データ書式（juaa）1" xfId="67"/>
    <cellStyle name="標準_大学基礎データ書式（教務部）" xfId="68"/>
    <cellStyle name="標準_大学基礎データ調書＜表46－１、２、表47＞" xfId="69"/>
    <cellStyle name="標準_大学評価申請大学一覧表データ様式" xfId="70"/>
    <cellStyle name="標準_調書における追加提出資料もと表" xfId="71"/>
    <cellStyle name="Followed Hyperlink" xfId="72"/>
    <cellStyle name="良い"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5</xdr:col>
      <xdr:colOff>0</xdr:colOff>
      <xdr:row>3</xdr:row>
      <xdr:rowOff>0</xdr:rowOff>
    </xdr:to>
    <xdr:sp>
      <xdr:nvSpPr>
        <xdr:cNvPr id="1" name="Line 1"/>
        <xdr:cNvSpPr>
          <a:spLocks/>
        </xdr:cNvSpPr>
      </xdr:nvSpPr>
      <xdr:spPr>
        <a:xfrm flipV="1">
          <a:off x="5362575" y="5905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19050</xdr:rowOff>
    </xdr:from>
    <xdr:to>
      <xdr:col>8</xdr:col>
      <xdr:colOff>0</xdr:colOff>
      <xdr:row>4</xdr:row>
      <xdr:rowOff>19050</xdr:rowOff>
    </xdr:to>
    <xdr:sp>
      <xdr:nvSpPr>
        <xdr:cNvPr id="1" name="Line 1"/>
        <xdr:cNvSpPr>
          <a:spLocks/>
        </xdr:cNvSpPr>
      </xdr:nvSpPr>
      <xdr:spPr>
        <a:xfrm flipV="1">
          <a:off x="4791075" y="7810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4</xdr:row>
      <xdr:rowOff>19050</xdr:rowOff>
    </xdr:from>
    <xdr:to>
      <xdr:col>8</xdr:col>
      <xdr:colOff>0</xdr:colOff>
      <xdr:row>4</xdr:row>
      <xdr:rowOff>19050</xdr:rowOff>
    </xdr:to>
    <xdr:sp>
      <xdr:nvSpPr>
        <xdr:cNvPr id="2" name="Line 2"/>
        <xdr:cNvSpPr>
          <a:spLocks/>
        </xdr:cNvSpPr>
      </xdr:nvSpPr>
      <xdr:spPr>
        <a:xfrm flipV="1">
          <a:off x="4791075" y="7810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3</xdr:col>
      <xdr:colOff>0</xdr:colOff>
      <xdr:row>5</xdr:row>
      <xdr:rowOff>171450</xdr:rowOff>
    </xdr:to>
    <xdr:sp>
      <xdr:nvSpPr>
        <xdr:cNvPr id="1" name="Line 1"/>
        <xdr:cNvSpPr>
          <a:spLocks/>
        </xdr:cNvSpPr>
      </xdr:nvSpPr>
      <xdr:spPr>
        <a:xfrm>
          <a:off x="361950" y="762000"/>
          <a:ext cx="12477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0</xdr:colOff>
      <xdr:row>10</xdr:row>
      <xdr:rowOff>0</xdr:rowOff>
    </xdr:from>
    <xdr:to>
      <xdr:col>2</xdr:col>
      <xdr:colOff>0</xdr:colOff>
      <xdr:row>10</xdr:row>
      <xdr:rowOff>0</xdr:rowOff>
    </xdr:to>
    <xdr:sp>
      <xdr:nvSpPr>
        <xdr:cNvPr id="2" name="Line 2"/>
        <xdr:cNvSpPr>
          <a:spLocks/>
        </xdr:cNvSpPr>
      </xdr:nvSpPr>
      <xdr:spPr>
        <a:xfrm flipV="1">
          <a:off x="361950" y="247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1209675</xdr:colOff>
      <xdr:row>2</xdr:row>
      <xdr:rowOff>9525</xdr:rowOff>
    </xdr:from>
    <xdr:to>
      <xdr:col>4</xdr:col>
      <xdr:colOff>1228725</xdr:colOff>
      <xdr:row>2</xdr:row>
      <xdr:rowOff>9525</xdr:rowOff>
    </xdr:to>
    <xdr:sp>
      <xdr:nvSpPr>
        <xdr:cNvPr id="3" name="Line 3"/>
        <xdr:cNvSpPr>
          <a:spLocks/>
        </xdr:cNvSpPr>
      </xdr:nvSpPr>
      <xdr:spPr>
        <a:xfrm flipH="1">
          <a:off x="4229100" y="3905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1190625</xdr:colOff>
      <xdr:row>1</xdr:row>
      <xdr:rowOff>0</xdr:rowOff>
    </xdr:from>
    <xdr:to>
      <xdr:col>2</xdr:col>
      <xdr:colOff>1190625</xdr:colOff>
      <xdr:row>1</xdr:row>
      <xdr:rowOff>0</xdr:rowOff>
    </xdr:to>
    <xdr:sp>
      <xdr:nvSpPr>
        <xdr:cNvPr id="4" name="Line 4"/>
        <xdr:cNvSpPr>
          <a:spLocks/>
        </xdr:cNvSpPr>
      </xdr:nvSpPr>
      <xdr:spPr>
        <a:xfrm>
          <a:off x="1552575"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3</xdr:col>
      <xdr:colOff>0</xdr:colOff>
      <xdr:row>5</xdr:row>
      <xdr:rowOff>171450</xdr:rowOff>
    </xdr:to>
    <xdr:sp>
      <xdr:nvSpPr>
        <xdr:cNvPr id="1" name="Line 1"/>
        <xdr:cNvSpPr>
          <a:spLocks/>
        </xdr:cNvSpPr>
      </xdr:nvSpPr>
      <xdr:spPr>
        <a:xfrm>
          <a:off x="361950" y="762000"/>
          <a:ext cx="12477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0</xdr:colOff>
      <xdr:row>10</xdr:row>
      <xdr:rowOff>0</xdr:rowOff>
    </xdr:from>
    <xdr:to>
      <xdr:col>2</xdr:col>
      <xdr:colOff>0</xdr:colOff>
      <xdr:row>10</xdr:row>
      <xdr:rowOff>0</xdr:rowOff>
    </xdr:to>
    <xdr:sp>
      <xdr:nvSpPr>
        <xdr:cNvPr id="2" name="Line 2"/>
        <xdr:cNvSpPr>
          <a:spLocks/>
        </xdr:cNvSpPr>
      </xdr:nvSpPr>
      <xdr:spPr>
        <a:xfrm flipV="1">
          <a:off x="361950" y="247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1209675</xdr:colOff>
      <xdr:row>2</xdr:row>
      <xdr:rowOff>9525</xdr:rowOff>
    </xdr:from>
    <xdr:to>
      <xdr:col>4</xdr:col>
      <xdr:colOff>1228725</xdr:colOff>
      <xdr:row>2</xdr:row>
      <xdr:rowOff>9525</xdr:rowOff>
    </xdr:to>
    <xdr:sp>
      <xdr:nvSpPr>
        <xdr:cNvPr id="3" name="Line 3"/>
        <xdr:cNvSpPr>
          <a:spLocks/>
        </xdr:cNvSpPr>
      </xdr:nvSpPr>
      <xdr:spPr>
        <a:xfrm flipH="1">
          <a:off x="4229100" y="3905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1190625</xdr:colOff>
      <xdr:row>1</xdr:row>
      <xdr:rowOff>0</xdr:rowOff>
    </xdr:from>
    <xdr:to>
      <xdr:col>2</xdr:col>
      <xdr:colOff>1190625</xdr:colOff>
      <xdr:row>1</xdr:row>
      <xdr:rowOff>0</xdr:rowOff>
    </xdr:to>
    <xdr:sp>
      <xdr:nvSpPr>
        <xdr:cNvPr id="4" name="Line 4"/>
        <xdr:cNvSpPr>
          <a:spLocks/>
        </xdr:cNvSpPr>
      </xdr:nvSpPr>
      <xdr:spPr>
        <a:xfrm>
          <a:off x="1552575"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6</xdr:row>
      <xdr:rowOff>0</xdr:rowOff>
    </xdr:from>
    <xdr:to>
      <xdr:col>4</xdr:col>
      <xdr:colOff>1143000</xdr:colOff>
      <xdr:row>6</xdr:row>
      <xdr:rowOff>0</xdr:rowOff>
    </xdr:to>
    <xdr:sp>
      <xdr:nvSpPr>
        <xdr:cNvPr id="1" name="Line 1"/>
        <xdr:cNvSpPr>
          <a:spLocks/>
        </xdr:cNvSpPr>
      </xdr:nvSpPr>
      <xdr:spPr>
        <a:xfrm flipV="1">
          <a:off x="2771775" y="11715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285750</xdr:colOff>
      <xdr:row>8</xdr:row>
      <xdr:rowOff>0</xdr:rowOff>
    </xdr:from>
    <xdr:to>
      <xdr:col>4</xdr:col>
      <xdr:colOff>1219200</xdr:colOff>
      <xdr:row>8</xdr:row>
      <xdr:rowOff>0</xdr:rowOff>
    </xdr:to>
    <xdr:sp>
      <xdr:nvSpPr>
        <xdr:cNvPr id="2" name="Line 2"/>
        <xdr:cNvSpPr>
          <a:spLocks/>
        </xdr:cNvSpPr>
      </xdr:nvSpPr>
      <xdr:spPr>
        <a:xfrm flipV="1">
          <a:off x="2657475" y="150495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10</xdr:row>
      <xdr:rowOff>0</xdr:rowOff>
    </xdr:from>
    <xdr:to>
      <xdr:col>4</xdr:col>
      <xdr:colOff>1143000</xdr:colOff>
      <xdr:row>10</xdr:row>
      <xdr:rowOff>0</xdr:rowOff>
    </xdr:to>
    <xdr:sp>
      <xdr:nvSpPr>
        <xdr:cNvPr id="3" name="Line 3"/>
        <xdr:cNvSpPr>
          <a:spLocks/>
        </xdr:cNvSpPr>
      </xdr:nvSpPr>
      <xdr:spPr>
        <a:xfrm flipV="1">
          <a:off x="2771775" y="18288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12</xdr:row>
      <xdr:rowOff>0</xdr:rowOff>
    </xdr:from>
    <xdr:to>
      <xdr:col>4</xdr:col>
      <xdr:colOff>1143000</xdr:colOff>
      <xdr:row>12</xdr:row>
      <xdr:rowOff>0</xdr:rowOff>
    </xdr:to>
    <xdr:sp>
      <xdr:nvSpPr>
        <xdr:cNvPr id="4" name="Line 4"/>
        <xdr:cNvSpPr>
          <a:spLocks/>
        </xdr:cNvSpPr>
      </xdr:nvSpPr>
      <xdr:spPr>
        <a:xfrm flipV="1">
          <a:off x="2771775" y="21526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14</xdr:row>
      <xdr:rowOff>0</xdr:rowOff>
    </xdr:from>
    <xdr:to>
      <xdr:col>4</xdr:col>
      <xdr:colOff>1143000</xdr:colOff>
      <xdr:row>14</xdr:row>
      <xdr:rowOff>0</xdr:rowOff>
    </xdr:to>
    <xdr:sp>
      <xdr:nvSpPr>
        <xdr:cNvPr id="5" name="Line 5"/>
        <xdr:cNvSpPr>
          <a:spLocks/>
        </xdr:cNvSpPr>
      </xdr:nvSpPr>
      <xdr:spPr>
        <a:xfrm flipV="1">
          <a:off x="2771775" y="24765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16</xdr:row>
      <xdr:rowOff>0</xdr:rowOff>
    </xdr:from>
    <xdr:to>
      <xdr:col>4</xdr:col>
      <xdr:colOff>1143000</xdr:colOff>
      <xdr:row>16</xdr:row>
      <xdr:rowOff>0</xdr:rowOff>
    </xdr:to>
    <xdr:sp>
      <xdr:nvSpPr>
        <xdr:cNvPr id="6" name="Line 6"/>
        <xdr:cNvSpPr>
          <a:spLocks/>
        </xdr:cNvSpPr>
      </xdr:nvSpPr>
      <xdr:spPr>
        <a:xfrm flipV="1">
          <a:off x="2771775" y="28003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18</xdr:row>
      <xdr:rowOff>0</xdr:rowOff>
    </xdr:from>
    <xdr:to>
      <xdr:col>4</xdr:col>
      <xdr:colOff>1143000</xdr:colOff>
      <xdr:row>18</xdr:row>
      <xdr:rowOff>0</xdr:rowOff>
    </xdr:to>
    <xdr:sp>
      <xdr:nvSpPr>
        <xdr:cNvPr id="7" name="Line 7"/>
        <xdr:cNvSpPr>
          <a:spLocks/>
        </xdr:cNvSpPr>
      </xdr:nvSpPr>
      <xdr:spPr>
        <a:xfrm flipV="1">
          <a:off x="2771775" y="31242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22</xdr:row>
      <xdr:rowOff>0</xdr:rowOff>
    </xdr:from>
    <xdr:to>
      <xdr:col>4</xdr:col>
      <xdr:colOff>1143000</xdr:colOff>
      <xdr:row>22</xdr:row>
      <xdr:rowOff>0</xdr:rowOff>
    </xdr:to>
    <xdr:sp>
      <xdr:nvSpPr>
        <xdr:cNvPr id="8" name="Line 8"/>
        <xdr:cNvSpPr>
          <a:spLocks/>
        </xdr:cNvSpPr>
      </xdr:nvSpPr>
      <xdr:spPr>
        <a:xfrm flipV="1">
          <a:off x="2771775" y="37719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24</xdr:row>
      <xdr:rowOff>0</xdr:rowOff>
    </xdr:from>
    <xdr:to>
      <xdr:col>4</xdr:col>
      <xdr:colOff>1143000</xdr:colOff>
      <xdr:row>24</xdr:row>
      <xdr:rowOff>0</xdr:rowOff>
    </xdr:to>
    <xdr:sp>
      <xdr:nvSpPr>
        <xdr:cNvPr id="9" name="Line 9"/>
        <xdr:cNvSpPr>
          <a:spLocks/>
        </xdr:cNvSpPr>
      </xdr:nvSpPr>
      <xdr:spPr>
        <a:xfrm flipV="1">
          <a:off x="2771775" y="40957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26</xdr:row>
      <xdr:rowOff>0</xdr:rowOff>
    </xdr:from>
    <xdr:to>
      <xdr:col>4</xdr:col>
      <xdr:colOff>1143000</xdr:colOff>
      <xdr:row>26</xdr:row>
      <xdr:rowOff>0</xdr:rowOff>
    </xdr:to>
    <xdr:sp>
      <xdr:nvSpPr>
        <xdr:cNvPr id="10" name="Line 10"/>
        <xdr:cNvSpPr>
          <a:spLocks/>
        </xdr:cNvSpPr>
      </xdr:nvSpPr>
      <xdr:spPr>
        <a:xfrm flipV="1">
          <a:off x="2771775" y="44196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28</xdr:row>
      <xdr:rowOff>0</xdr:rowOff>
    </xdr:from>
    <xdr:to>
      <xdr:col>4</xdr:col>
      <xdr:colOff>1143000</xdr:colOff>
      <xdr:row>28</xdr:row>
      <xdr:rowOff>0</xdr:rowOff>
    </xdr:to>
    <xdr:sp>
      <xdr:nvSpPr>
        <xdr:cNvPr id="11" name="Line 11"/>
        <xdr:cNvSpPr>
          <a:spLocks/>
        </xdr:cNvSpPr>
      </xdr:nvSpPr>
      <xdr:spPr>
        <a:xfrm flipV="1">
          <a:off x="2771775" y="47434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14</xdr:row>
      <xdr:rowOff>0</xdr:rowOff>
    </xdr:from>
    <xdr:to>
      <xdr:col>4</xdr:col>
      <xdr:colOff>1143000</xdr:colOff>
      <xdr:row>14</xdr:row>
      <xdr:rowOff>0</xdr:rowOff>
    </xdr:to>
    <xdr:sp>
      <xdr:nvSpPr>
        <xdr:cNvPr id="12" name="Line 12"/>
        <xdr:cNvSpPr>
          <a:spLocks/>
        </xdr:cNvSpPr>
      </xdr:nvSpPr>
      <xdr:spPr>
        <a:xfrm flipV="1">
          <a:off x="2771775" y="24765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18</xdr:row>
      <xdr:rowOff>0</xdr:rowOff>
    </xdr:from>
    <xdr:to>
      <xdr:col>4</xdr:col>
      <xdr:colOff>1143000</xdr:colOff>
      <xdr:row>18</xdr:row>
      <xdr:rowOff>0</xdr:rowOff>
    </xdr:to>
    <xdr:sp>
      <xdr:nvSpPr>
        <xdr:cNvPr id="13" name="Line 13"/>
        <xdr:cNvSpPr>
          <a:spLocks/>
        </xdr:cNvSpPr>
      </xdr:nvSpPr>
      <xdr:spPr>
        <a:xfrm flipV="1">
          <a:off x="2771775" y="31242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18</xdr:row>
      <xdr:rowOff>0</xdr:rowOff>
    </xdr:from>
    <xdr:to>
      <xdr:col>4</xdr:col>
      <xdr:colOff>1143000</xdr:colOff>
      <xdr:row>18</xdr:row>
      <xdr:rowOff>0</xdr:rowOff>
    </xdr:to>
    <xdr:sp>
      <xdr:nvSpPr>
        <xdr:cNvPr id="14" name="Line 14"/>
        <xdr:cNvSpPr>
          <a:spLocks/>
        </xdr:cNvSpPr>
      </xdr:nvSpPr>
      <xdr:spPr>
        <a:xfrm flipV="1">
          <a:off x="2771775" y="31242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18</xdr:row>
      <xdr:rowOff>0</xdr:rowOff>
    </xdr:from>
    <xdr:to>
      <xdr:col>4</xdr:col>
      <xdr:colOff>1143000</xdr:colOff>
      <xdr:row>18</xdr:row>
      <xdr:rowOff>0</xdr:rowOff>
    </xdr:to>
    <xdr:sp>
      <xdr:nvSpPr>
        <xdr:cNvPr id="15" name="Line 15"/>
        <xdr:cNvSpPr>
          <a:spLocks/>
        </xdr:cNvSpPr>
      </xdr:nvSpPr>
      <xdr:spPr>
        <a:xfrm flipV="1">
          <a:off x="2771775" y="31242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16</xdr:row>
      <xdr:rowOff>0</xdr:rowOff>
    </xdr:from>
    <xdr:to>
      <xdr:col>4</xdr:col>
      <xdr:colOff>1143000</xdr:colOff>
      <xdr:row>16</xdr:row>
      <xdr:rowOff>0</xdr:rowOff>
    </xdr:to>
    <xdr:sp>
      <xdr:nvSpPr>
        <xdr:cNvPr id="16" name="Line 16"/>
        <xdr:cNvSpPr>
          <a:spLocks/>
        </xdr:cNvSpPr>
      </xdr:nvSpPr>
      <xdr:spPr>
        <a:xfrm flipV="1">
          <a:off x="2771775" y="28003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16</xdr:row>
      <xdr:rowOff>0</xdr:rowOff>
    </xdr:from>
    <xdr:to>
      <xdr:col>4</xdr:col>
      <xdr:colOff>1143000</xdr:colOff>
      <xdr:row>16</xdr:row>
      <xdr:rowOff>0</xdr:rowOff>
    </xdr:to>
    <xdr:sp>
      <xdr:nvSpPr>
        <xdr:cNvPr id="17" name="Line 17"/>
        <xdr:cNvSpPr>
          <a:spLocks/>
        </xdr:cNvSpPr>
      </xdr:nvSpPr>
      <xdr:spPr>
        <a:xfrm flipV="1">
          <a:off x="2771775" y="28003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16</xdr:row>
      <xdr:rowOff>0</xdr:rowOff>
    </xdr:from>
    <xdr:to>
      <xdr:col>4</xdr:col>
      <xdr:colOff>1143000</xdr:colOff>
      <xdr:row>16</xdr:row>
      <xdr:rowOff>0</xdr:rowOff>
    </xdr:to>
    <xdr:sp>
      <xdr:nvSpPr>
        <xdr:cNvPr id="18" name="Line 18"/>
        <xdr:cNvSpPr>
          <a:spLocks/>
        </xdr:cNvSpPr>
      </xdr:nvSpPr>
      <xdr:spPr>
        <a:xfrm flipV="1">
          <a:off x="2771775" y="28003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16</xdr:row>
      <xdr:rowOff>0</xdr:rowOff>
    </xdr:from>
    <xdr:to>
      <xdr:col>4</xdr:col>
      <xdr:colOff>1143000</xdr:colOff>
      <xdr:row>16</xdr:row>
      <xdr:rowOff>0</xdr:rowOff>
    </xdr:to>
    <xdr:sp>
      <xdr:nvSpPr>
        <xdr:cNvPr id="19" name="Line 19"/>
        <xdr:cNvSpPr>
          <a:spLocks/>
        </xdr:cNvSpPr>
      </xdr:nvSpPr>
      <xdr:spPr>
        <a:xfrm flipV="1">
          <a:off x="2771775" y="28003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24</xdr:row>
      <xdr:rowOff>0</xdr:rowOff>
    </xdr:from>
    <xdr:to>
      <xdr:col>4</xdr:col>
      <xdr:colOff>1143000</xdr:colOff>
      <xdr:row>24</xdr:row>
      <xdr:rowOff>0</xdr:rowOff>
    </xdr:to>
    <xdr:sp>
      <xdr:nvSpPr>
        <xdr:cNvPr id="20" name="Line 20"/>
        <xdr:cNvSpPr>
          <a:spLocks/>
        </xdr:cNvSpPr>
      </xdr:nvSpPr>
      <xdr:spPr>
        <a:xfrm flipV="1">
          <a:off x="2771775" y="40957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26</xdr:row>
      <xdr:rowOff>0</xdr:rowOff>
    </xdr:from>
    <xdr:to>
      <xdr:col>4</xdr:col>
      <xdr:colOff>1143000</xdr:colOff>
      <xdr:row>26</xdr:row>
      <xdr:rowOff>0</xdr:rowOff>
    </xdr:to>
    <xdr:sp>
      <xdr:nvSpPr>
        <xdr:cNvPr id="21" name="Line 21"/>
        <xdr:cNvSpPr>
          <a:spLocks/>
        </xdr:cNvSpPr>
      </xdr:nvSpPr>
      <xdr:spPr>
        <a:xfrm flipV="1">
          <a:off x="2771775" y="44196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266700</xdr:colOff>
      <xdr:row>20</xdr:row>
      <xdr:rowOff>0</xdr:rowOff>
    </xdr:from>
    <xdr:to>
      <xdr:col>4</xdr:col>
      <xdr:colOff>1247775</xdr:colOff>
      <xdr:row>20</xdr:row>
      <xdr:rowOff>0</xdr:rowOff>
    </xdr:to>
    <xdr:sp>
      <xdr:nvSpPr>
        <xdr:cNvPr id="22" name="Line 22"/>
        <xdr:cNvSpPr>
          <a:spLocks/>
        </xdr:cNvSpPr>
      </xdr:nvSpPr>
      <xdr:spPr>
        <a:xfrm flipV="1">
          <a:off x="2638425" y="3448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6</xdr:row>
      <xdr:rowOff>0</xdr:rowOff>
    </xdr:from>
    <xdr:to>
      <xdr:col>4</xdr:col>
      <xdr:colOff>1143000</xdr:colOff>
      <xdr:row>6</xdr:row>
      <xdr:rowOff>0</xdr:rowOff>
    </xdr:to>
    <xdr:sp>
      <xdr:nvSpPr>
        <xdr:cNvPr id="1" name="Line 1"/>
        <xdr:cNvSpPr>
          <a:spLocks/>
        </xdr:cNvSpPr>
      </xdr:nvSpPr>
      <xdr:spPr>
        <a:xfrm flipV="1">
          <a:off x="2771775" y="11715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285750</xdr:colOff>
      <xdr:row>8</xdr:row>
      <xdr:rowOff>0</xdr:rowOff>
    </xdr:from>
    <xdr:to>
      <xdr:col>4</xdr:col>
      <xdr:colOff>1219200</xdr:colOff>
      <xdr:row>8</xdr:row>
      <xdr:rowOff>0</xdr:rowOff>
    </xdr:to>
    <xdr:sp>
      <xdr:nvSpPr>
        <xdr:cNvPr id="2" name="Line 2"/>
        <xdr:cNvSpPr>
          <a:spLocks/>
        </xdr:cNvSpPr>
      </xdr:nvSpPr>
      <xdr:spPr>
        <a:xfrm flipV="1">
          <a:off x="2657475" y="150495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10</xdr:row>
      <xdr:rowOff>0</xdr:rowOff>
    </xdr:from>
    <xdr:to>
      <xdr:col>4</xdr:col>
      <xdr:colOff>1143000</xdr:colOff>
      <xdr:row>10</xdr:row>
      <xdr:rowOff>0</xdr:rowOff>
    </xdr:to>
    <xdr:sp>
      <xdr:nvSpPr>
        <xdr:cNvPr id="3" name="Line 3"/>
        <xdr:cNvSpPr>
          <a:spLocks/>
        </xdr:cNvSpPr>
      </xdr:nvSpPr>
      <xdr:spPr>
        <a:xfrm flipV="1">
          <a:off x="2771775" y="18288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12</xdr:row>
      <xdr:rowOff>0</xdr:rowOff>
    </xdr:from>
    <xdr:to>
      <xdr:col>4</xdr:col>
      <xdr:colOff>1143000</xdr:colOff>
      <xdr:row>12</xdr:row>
      <xdr:rowOff>0</xdr:rowOff>
    </xdr:to>
    <xdr:sp>
      <xdr:nvSpPr>
        <xdr:cNvPr id="4" name="Line 4"/>
        <xdr:cNvSpPr>
          <a:spLocks/>
        </xdr:cNvSpPr>
      </xdr:nvSpPr>
      <xdr:spPr>
        <a:xfrm flipV="1">
          <a:off x="2771775" y="21526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14</xdr:row>
      <xdr:rowOff>0</xdr:rowOff>
    </xdr:from>
    <xdr:to>
      <xdr:col>4</xdr:col>
      <xdr:colOff>1143000</xdr:colOff>
      <xdr:row>14</xdr:row>
      <xdr:rowOff>0</xdr:rowOff>
    </xdr:to>
    <xdr:sp>
      <xdr:nvSpPr>
        <xdr:cNvPr id="5" name="Line 5"/>
        <xdr:cNvSpPr>
          <a:spLocks/>
        </xdr:cNvSpPr>
      </xdr:nvSpPr>
      <xdr:spPr>
        <a:xfrm flipV="1">
          <a:off x="2771775" y="24765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16</xdr:row>
      <xdr:rowOff>0</xdr:rowOff>
    </xdr:from>
    <xdr:to>
      <xdr:col>4</xdr:col>
      <xdr:colOff>1143000</xdr:colOff>
      <xdr:row>16</xdr:row>
      <xdr:rowOff>0</xdr:rowOff>
    </xdr:to>
    <xdr:sp>
      <xdr:nvSpPr>
        <xdr:cNvPr id="6" name="Line 6"/>
        <xdr:cNvSpPr>
          <a:spLocks/>
        </xdr:cNvSpPr>
      </xdr:nvSpPr>
      <xdr:spPr>
        <a:xfrm flipV="1">
          <a:off x="2771775" y="28003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18</xdr:row>
      <xdr:rowOff>0</xdr:rowOff>
    </xdr:from>
    <xdr:to>
      <xdr:col>4</xdr:col>
      <xdr:colOff>1143000</xdr:colOff>
      <xdr:row>18</xdr:row>
      <xdr:rowOff>0</xdr:rowOff>
    </xdr:to>
    <xdr:sp>
      <xdr:nvSpPr>
        <xdr:cNvPr id="7" name="Line 7"/>
        <xdr:cNvSpPr>
          <a:spLocks/>
        </xdr:cNvSpPr>
      </xdr:nvSpPr>
      <xdr:spPr>
        <a:xfrm flipV="1">
          <a:off x="2771775" y="31242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22</xdr:row>
      <xdr:rowOff>0</xdr:rowOff>
    </xdr:from>
    <xdr:to>
      <xdr:col>4</xdr:col>
      <xdr:colOff>1143000</xdr:colOff>
      <xdr:row>22</xdr:row>
      <xdr:rowOff>0</xdr:rowOff>
    </xdr:to>
    <xdr:sp>
      <xdr:nvSpPr>
        <xdr:cNvPr id="8" name="Line 8"/>
        <xdr:cNvSpPr>
          <a:spLocks/>
        </xdr:cNvSpPr>
      </xdr:nvSpPr>
      <xdr:spPr>
        <a:xfrm flipV="1">
          <a:off x="2771775" y="37719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24</xdr:row>
      <xdr:rowOff>0</xdr:rowOff>
    </xdr:from>
    <xdr:to>
      <xdr:col>4</xdr:col>
      <xdr:colOff>1143000</xdr:colOff>
      <xdr:row>24</xdr:row>
      <xdr:rowOff>0</xdr:rowOff>
    </xdr:to>
    <xdr:sp>
      <xdr:nvSpPr>
        <xdr:cNvPr id="9" name="Line 9"/>
        <xdr:cNvSpPr>
          <a:spLocks/>
        </xdr:cNvSpPr>
      </xdr:nvSpPr>
      <xdr:spPr>
        <a:xfrm flipV="1">
          <a:off x="2771775" y="40957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26</xdr:row>
      <xdr:rowOff>0</xdr:rowOff>
    </xdr:from>
    <xdr:to>
      <xdr:col>4</xdr:col>
      <xdr:colOff>1143000</xdr:colOff>
      <xdr:row>26</xdr:row>
      <xdr:rowOff>0</xdr:rowOff>
    </xdr:to>
    <xdr:sp>
      <xdr:nvSpPr>
        <xdr:cNvPr id="10" name="Line 10"/>
        <xdr:cNvSpPr>
          <a:spLocks/>
        </xdr:cNvSpPr>
      </xdr:nvSpPr>
      <xdr:spPr>
        <a:xfrm flipV="1">
          <a:off x="2771775" y="44196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28</xdr:row>
      <xdr:rowOff>0</xdr:rowOff>
    </xdr:from>
    <xdr:to>
      <xdr:col>4</xdr:col>
      <xdr:colOff>1143000</xdr:colOff>
      <xdr:row>28</xdr:row>
      <xdr:rowOff>0</xdr:rowOff>
    </xdr:to>
    <xdr:sp>
      <xdr:nvSpPr>
        <xdr:cNvPr id="11" name="Line 11"/>
        <xdr:cNvSpPr>
          <a:spLocks/>
        </xdr:cNvSpPr>
      </xdr:nvSpPr>
      <xdr:spPr>
        <a:xfrm flipV="1">
          <a:off x="2771775" y="47434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14</xdr:row>
      <xdr:rowOff>0</xdr:rowOff>
    </xdr:from>
    <xdr:to>
      <xdr:col>4</xdr:col>
      <xdr:colOff>1143000</xdr:colOff>
      <xdr:row>14</xdr:row>
      <xdr:rowOff>0</xdr:rowOff>
    </xdr:to>
    <xdr:sp>
      <xdr:nvSpPr>
        <xdr:cNvPr id="12" name="Line 12"/>
        <xdr:cNvSpPr>
          <a:spLocks/>
        </xdr:cNvSpPr>
      </xdr:nvSpPr>
      <xdr:spPr>
        <a:xfrm flipV="1">
          <a:off x="2771775" y="24765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18</xdr:row>
      <xdr:rowOff>0</xdr:rowOff>
    </xdr:from>
    <xdr:to>
      <xdr:col>4</xdr:col>
      <xdr:colOff>1143000</xdr:colOff>
      <xdr:row>18</xdr:row>
      <xdr:rowOff>0</xdr:rowOff>
    </xdr:to>
    <xdr:sp>
      <xdr:nvSpPr>
        <xdr:cNvPr id="13" name="Line 13"/>
        <xdr:cNvSpPr>
          <a:spLocks/>
        </xdr:cNvSpPr>
      </xdr:nvSpPr>
      <xdr:spPr>
        <a:xfrm flipV="1">
          <a:off x="2771775" y="31242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18</xdr:row>
      <xdr:rowOff>0</xdr:rowOff>
    </xdr:from>
    <xdr:to>
      <xdr:col>4</xdr:col>
      <xdr:colOff>1143000</xdr:colOff>
      <xdr:row>18</xdr:row>
      <xdr:rowOff>0</xdr:rowOff>
    </xdr:to>
    <xdr:sp>
      <xdr:nvSpPr>
        <xdr:cNvPr id="14" name="Line 14"/>
        <xdr:cNvSpPr>
          <a:spLocks/>
        </xdr:cNvSpPr>
      </xdr:nvSpPr>
      <xdr:spPr>
        <a:xfrm flipV="1">
          <a:off x="2771775" y="31242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18</xdr:row>
      <xdr:rowOff>0</xdr:rowOff>
    </xdr:from>
    <xdr:to>
      <xdr:col>4</xdr:col>
      <xdr:colOff>1143000</xdr:colOff>
      <xdr:row>18</xdr:row>
      <xdr:rowOff>0</xdr:rowOff>
    </xdr:to>
    <xdr:sp>
      <xdr:nvSpPr>
        <xdr:cNvPr id="15" name="Line 15"/>
        <xdr:cNvSpPr>
          <a:spLocks/>
        </xdr:cNvSpPr>
      </xdr:nvSpPr>
      <xdr:spPr>
        <a:xfrm flipV="1">
          <a:off x="2771775" y="31242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16</xdr:row>
      <xdr:rowOff>0</xdr:rowOff>
    </xdr:from>
    <xdr:to>
      <xdr:col>4</xdr:col>
      <xdr:colOff>1143000</xdr:colOff>
      <xdr:row>16</xdr:row>
      <xdr:rowOff>0</xdr:rowOff>
    </xdr:to>
    <xdr:sp>
      <xdr:nvSpPr>
        <xdr:cNvPr id="16" name="Line 16"/>
        <xdr:cNvSpPr>
          <a:spLocks/>
        </xdr:cNvSpPr>
      </xdr:nvSpPr>
      <xdr:spPr>
        <a:xfrm flipV="1">
          <a:off x="2771775" y="28003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16</xdr:row>
      <xdr:rowOff>0</xdr:rowOff>
    </xdr:from>
    <xdr:to>
      <xdr:col>4</xdr:col>
      <xdr:colOff>1143000</xdr:colOff>
      <xdr:row>16</xdr:row>
      <xdr:rowOff>0</xdr:rowOff>
    </xdr:to>
    <xdr:sp>
      <xdr:nvSpPr>
        <xdr:cNvPr id="17" name="Line 17"/>
        <xdr:cNvSpPr>
          <a:spLocks/>
        </xdr:cNvSpPr>
      </xdr:nvSpPr>
      <xdr:spPr>
        <a:xfrm flipV="1">
          <a:off x="2771775" y="28003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16</xdr:row>
      <xdr:rowOff>0</xdr:rowOff>
    </xdr:from>
    <xdr:to>
      <xdr:col>4</xdr:col>
      <xdr:colOff>1143000</xdr:colOff>
      <xdr:row>16</xdr:row>
      <xdr:rowOff>0</xdr:rowOff>
    </xdr:to>
    <xdr:sp>
      <xdr:nvSpPr>
        <xdr:cNvPr id="18" name="Line 18"/>
        <xdr:cNvSpPr>
          <a:spLocks/>
        </xdr:cNvSpPr>
      </xdr:nvSpPr>
      <xdr:spPr>
        <a:xfrm flipV="1">
          <a:off x="2771775" y="28003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16</xdr:row>
      <xdr:rowOff>0</xdr:rowOff>
    </xdr:from>
    <xdr:to>
      <xdr:col>4</xdr:col>
      <xdr:colOff>1143000</xdr:colOff>
      <xdr:row>16</xdr:row>
      <xdr:rowOff>0</xdr:rowOff>
    </xdr:to>
    <xdr:sp>
      <xdr:nvSpPr>
        <xdr:cNvPr id="19" name="Line 19"/>
        <xdr:cNvSpPr>
          <a:spLocks/>
        </xdr:cNvSpPr>
      </xdr:nvSpPr>
      <xdr:spPr>
        <a:xfrm flipV="1">
          <a:off x="2771775" y="28003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24</xdr:row>
      <xdr:rowOff>0</xdr:rowOff>
    </xdr:from>
    <xdr:to>
      <xdr:col>4</xdr:col>
      <xdr:colOff>1143000</xdr:colOff>
      <xdr:row>24</xdr:row>
      <xdr:rowOff>0</xdr:rowOff>
    </xdr:to>
    <xdr:sp>
      <xdr:nvSpPr>
        <xdr:cNvPr id="20" name="Line 20"/>
        <xdr:cNvSpPr>
          <a:spLocks/>
        </xdr:cNvSpPr>
      </xdr:nvSpPr>
      <xdr:spPr>
        <a:xfrm flipV="1">
          <a:off x="2771775" y="40957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400050</xdr:colOff>
      <xdr:row>26</xdr:row>
      <xdr:rowOff>0</xdr:rowOff>
    </xdr:from>
    <xdr:to>
      <xdr:col>4</xdr:col>
      <xdr:colOff>1143000</xdr:colOff>
      <xdr:row>26</xdr:row>
      <xdr:rowOff>0</xdr:rowOff>
    </xdr:to>
    <xdr:sp>
      <xdr:nvSpPr>
        <xdr:cNvPr id="21" name="Line 21"/>
        <xdr:cNvSpPr>
          <a:spLocks/>
        </xdr:cNvSpPr>
      </xdr:nvSpPr>
      <xdr:spPr>
        <a:xfrm flipV="1">
          <a:off x="2771775" y="44196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266700</xdr:colOff>
      <xdr:row>20</xdr:row>
      <xdr:rowOff>0</xdr:rowOff>
    </xdr:from>
    <xdr:to>
      <xdr:col>4</xdr:col>
      <xdr:colOff>1247775</xdr:colOff>
      <xdr:row>20</xdr:row>
      <xdr:rowOff>0</xdr:rowOff>
    </xdr:to>
    <xdr:sp>
      <xdr:nvSpPr>
        <xdr:cNvPr id="22" name="Line 22"/>
        <xdr:cNvSpPr>
          <a:spLocks/>
        </xdr:cNvSpPr>
      </xdr:nvSpPr>
      <xdr:spPr>
        <a:xfrm flipV="1">
          <a:off x="2638425" y="3448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32</xdr:row>
      <xdr:rowOff>0</xdr:rowOff>
    </xdr:from>
    <xdr:to>
      <xdr:col>4</xdr:col>
      <xdr:colOff>2105025</xdr:colOff>
      <xdr:row>32</xdr:row>
      <xdr:rowOff>0</xdr:rowOff>
    </xdr:to>
    <xdr:sp>
      <xdr:nvSpPr>
        <xdr:cNvPr id="1" name="Line 1"/>
        <xdr:cNvSpPr>
          <a:spLocks/>
        </xdr:cNvSpPr>
      </xdr:nvSpPr>
      <xdr:spPr>
        <a:xfrm flipV="1">
          <a:off x="2571750" y="5229225"/>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638175</xdr:colOff>
      <xdr:row>30</xdr:row>
      <xdr:rowOff>0</xdr:rowOff>
    </xdr:from>
    <xdr:to>
      <xdr:col>4</xdr:col>
      <xdr:colOff>1666875</xdr:colOff>
      <xdr:row>30</xdr:row>
      <xdr:rowOff>0</xdr:rowOff>
    </xdr:to>
    <xdr:sp>
      <xdr:nvSpPr>
        <xdr:cNvPr id="2" name="Line 2"/>
        <xdr:cNvSpPr>
          <a:spLocks/>
        </xdr:cNvSpPr>
      </xdr:nvSpPr>
      <xdr:spPr>
        <a:xfrm flipV="1">
          <a:off x="3009900" y="490537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342900</xdr:colOff>
      <xdr:row>28</xdr:row>
      <xdr:rowOff>0</xdr:rowOff>
    </xdr:from>
    <xdr:to>
      <xdr:col>4</xdr:col>
      <xdr:colOff>1962150</xdr:colOff>
      <xdr:row>28</xdr:row>
      <xdr:rowOff>0</xdr:rowOff>
    </xdr:to>
    <xdr:sp>
      <xdr:nvSpPr>
        <xdr:cNvPr id="3" name="Line 3"/>
        <xdr:cNvSpPr>
          <a:spLocks/>
        </xdr:cNvSpPr>
      </xdr:nvSpPr>
      <xdr:spPr>
        <a:xfrm flipV="1">
          <a:off x="2714625" y="4581525"/>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771525</xdr:colOff>
      <xdr:row>4</xdr:row>
      <xdr:rowOff>0</xdr:rowOff>
    </xdr:from>
    <xdr:to>
      <xdr:col>4</xdr:col>
      <xdr:colOff>1543050</xdr:colOff>
      <xdr:row>4</xdr:row>
      <xdr:rowOff>0</xdr:rowOff>
    </xdr:to>
    <xdr:sp>
      <xdr:nvSpPr>
        <xdr:cNvPr id="4" name="Line 4"/>
        <xdr:cNvSpPr>
          <a:spLocks/>
        </xdr:cNvSpPr>
      </xdr:nvSpPr>
      <xdr:spPr>
        <a:xfrm flipV="1">
          <a:off x="3143250" y="6858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571500</xdr:colOff>
      <xdr:row>18</xdr:row>
      <xdr:rowOff>0</xdr:rowOff>
    </xdr:from>
    <xdr:to>
      <xdr:col>4</xdr:col>
      <xdr:colOff>1733550</xdr:colOff>
      <xdr:row>18</xdr:row>
      <xdr:rowOff>0</xdr:rowOff>
    </xdr:to>
    <xdr:sp>
      <xdr:nvSpPr>
        <xdr:cNvPr id="5" name="Line 5"/>
        <xdr:cNvSpPr>
          <a:spLocks/>
        </xdr:cNvSpPr>
      </xdr:nvSpPr>
      <xdr:spPr>
        <a:xfrm flipV="1">
          <a:off x="2943225" y="2962275"/>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771525</xdr:colOff>
      <xdr:row>6</xdr:row>
      <xdr:rowOff>9525</xdr:rowOff>
    </xdr:from>
    <xdr:to>
      <xdr:col>4</xdr:col>
      <xdr:colOff>1543050</xdr:colOff>
      <xdr:row>6</xdr:row>
      <xdr:rowOff>9525</xdr:rowOff>
    </xdr:to>
    <xdr:sp>
      <xdr:nvSpPr>
        <xdr:cNvPr id="6" name="Line 6"/>
        <xdr:cNvSpPr>
          <a:spLocks/>
        </xdr:cNvSpPr>
      </xdr:nvSpPr>
      <xdr:spPr>
        <a:xfrm flipV="1">
          <a:off x="3143250" y="10287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771525</xdr:colOff>
      <xdr:row>8</xdr:row>
      <xdr:rowOff>9525</xdr:rowOff>
    </xdr:from>
    <xdr:to>
      <xdr:col>4</xdr:col>
      <xdr:colOff>1543050</xdr:colOff>
      <xdr:row>8</xdr:row>
      <xdr:rowOff>9525</xdr:rowOff>
    </xdr:to>
    <xdr:sp>
      <xdr:nvSpPr>
        <xdr:cNvPr id="7" name="Line 7"/>
        <xdr:cNvSpPr>
          <a:spLocks/>
        </xdr:cNvSpPr>
      </xdr:nvSpPr>
      <xdr:spPr>
        <a:xfrm flipV="1">
          <a:off x="3143250" y="13525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771525</xdr:colOff>
      <xdr:row>10</xdr:row>
      <xdr:rowOff>9525</xdr:rowOff>
    </xdr:from>
    <xdr:to>
      <xdr:col>4</xdr:col>
      <xdr:colOff>1543050</xdr:colOff>
      <xdr:row>10</xdr:row>
      <xdr:rowOff>9525</xdr:rowOff>
    </xdr:to>
    <xdr:sp>
      <xdr:nvSpPr>
        <xdr:cNvPr id="8" name="Line 8"/>
        <xdr:cNvSpPr>
          <a:spLocks/>
        </xdr:cNvSpPr>
      </xdr:nvSpPr>
      <xdr:spPr>
        <a:xfrm flipV="1">
          <a:off x="3143250" y="16764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771525</xdr:colOff>
      <xdr:row>12</xdr:row>
      <xdr:rowOff>9525</xdr:rowOff>
    </xdr:from>
    <xdr:to>
      <xdr:col>4</xdr:col>
      <xdr:colOff>1543050</xdr:colOff>
      <xdr:row>12</xdr:row>
      <xdr:rowOff>9525</xdr:rowOff>
    </xdr:to>
    <xdr:sp>
      <xdr:nvSpPr>
        <xdr:cNvPr id="9" name="Line 9"/>
        <xdr:cNvSpPr>
          <a:spLocks/>
        </xdr:cNvSpPr>
      </xdr:nvSpPr>
      <xdr:spPr>
        <a:xfrm flipV="1">
          <a:off x="3143250" y="20002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628650</xdr:colOff>
      <xdr:row>14</xdr:row>
      <xdr:rowOff>19050</xdr:rowOff>
    </xdr:from>
    <xdr:to>
      <xdr:col>4</xdr:col>
      <xdr:colOff>1752600</xdr:colOff>
      <xdr:row>14</xdr:row>
      <xdr:rowOff>19050</xdr:rowOff>
    </xdr:to>
    <xdr:sp>
      <xdr:nvSpPr>
        <xdr:cNvPr id="10" name="Line 10"/>
        <xdr:cNvSpPr>
          <a:spLocks/>
        </xdr:cNvSpPr>
      </xdr:nvSpPr>
      <xdr:spPr>
        <a:xfrm flipV="1">
          <a:off x="3000375" y="23336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771525</xdr:colOff>
      <xdr:row>16</xdr:row>
      <xdr:rowOff>9525</xdr:rowOff>
    </xdr:from>
    <xdr:to>
      <xdr:col>4</xdr:col>
      <xdr:colOff>1543050</xdr:colOff>
      <xdr:row>16</xdr:row>
      <xdr:rowOff>9525</xdr:rowOff>
    </xdr:to>
    <xdr:sp>
      <xdr:nvSpPr>
        <xdr:cNvPr id="11" name="Line 11"/>
        <xdr:cNvSpPr>
          <a:spLocks/>
        </xdr:cNvSpPr>
      </xdr:nvSpPr>
      <xdr:spPr>
        <a:xfrm flipV="1">
          <a:off x="3143250" y="26479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771525</xdr:colOff>
      <xdr:row>22</xdr:row>
      <xdr:rowOff>9525</xdr:rowOff>
    </xdr:from>
    <xdr:to>
      <xdr:col>4</xdr:col>
      <xdr:colOff>1543050</xdr:colOff>
      <xdr:row>22</xdr:row>
      <xdr:rowOff>9525</xdr:rowOff>
    </xdr:to>
    <xdr:sp>
      <xdr:nvSpPr>
        <xdr:cNvPr id="12" name="Line 12"/>
        <xdr:cNvSpPr>
          <a:spLocks/>
        </xdr:cNvSpPr>
      </xdr:nvSpPr>
      <xdr:spPr>
        <a:xfrm flipV="1">
          <a:off x="3143250" y="36195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771525</xdr:colOff>
      <xdr:row>20</xdr:row>
      <xdr:rowOff>9525</xdr:rowOff>
    </xdr:from>
    <xdr:to>
      <xdr:col>4</xdr:col>
      <xdr:colOff>1543050</xdr:colOff>
      <xdr:row>20</xdr:row>
      <xdr:rowOff>9525</xdr:rowOff>
    </xdr:to>
    <xdr:sp>
      <xdr:nvSpPr>
        <xdr:cNvPr id="13" name="Line 13"/>
        <xdr:cNvSpPr>
          <a:spLocks/>
        </xdr:cNvSpPr>
      </xdr:nvSpPr>
      <xdr:spPr>
        <a:xfrm flipV="1">
          <a:off x="3143250" y="32956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771525</xdr:colOff>
      <xdr:row>24</xdr:row>
      <xdr:rowOff>9525</xdr:rowOff>
    </xdr:from>
    <xdr:to>
      <xdr:col>4</xdr:col>
      <xdr:colOff>1543050</xdr:colOff>
      <xdr:row>24</xdr:row>
      <xdr:rowOff>9525</xdr:rowOff>
    </xdr:to>
    <xdr:sp>
      <xdr:nvSpPr>
        <xdr:cNvPr id="14" name="Line 14"/>
        <xdr:cNvSpPr>
          <a:spLocks/>
        </xdr:cNvSpPr>
      </xdr:nvSpPr>
      <xdr:spPr>
        <a:xfrm flipV="1">
          <a:off x="3143250" y="39433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762000</xdr:colOff>
      <xdr:row>26</xdr:row>
      <xdr:rowOff>9525</xdr:rowOff>
    </xdr:from>
    <xdr:to>
      <xdr:col>4</xdr:col>
      <xdr:colOff>1533525</xdr:colOff>
      <xdr:row>26</xdr:row>
      <xdr:rowOff>9525</xdr:rowOff>
    </xdr:to>
    <xdr:sp>
      <xdr:nvSpPr>
        <xdr:cNvPr id="15" name="Line 15"/>
        <xdr:cNvSpPr>
          <a:spLocks/>
        </xdr:cNvSpPr>
      </xdr:nvSpPr>
      <xdr:spPr>
        <a:xfrm flipV="1">
          <a:off x="3133725" y="42672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638175</xdr:colOff>
      <xdr:row>30</xdr:row>
      <xdr:rowOff>0</xdr:rowOff>
    </xdr:from>
    <xdr:to>
      <xdr:col>4</xdr:col>
      <xdr:colOff>1666875</xdr:colOff>
      <xdr:row>30</xdr:row>
      <xdr:rowOff>0</xdr:rowOff>
    </xdr:to>
    <xdr:sp>
      <xdr:nvSpPr>
        <xdr:cNvPr id="16" name="Line 16"/>
        <xdr:cNvSpPr>
          <a:spLocks/>
        </xdr:cNvSpPr>
      </xdr:nvSpPr>
      <xdr:spPr>
        <a:xfrm flipV="1">
          <a:off x="3009900" y="490537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285750</xdr:colOff>
      <xdr:row>28</xdr:row>
      <xdr:rowOff>0</xdr:rowOff>
    </xdr:from>
    <xdr:to>
      <xdr:col>4</xdr:col>
      <xdr:colOff>2019300</xdr:colOff>
      <xdr:row>28</xdr:row>
      <xdr:rowOff>0</xdr:rowOff>
    </xdr:to>
    <xdr:sp>
      <xdr:nvSpPr>
        <xdr:cNvPr id="17" name="Line 17"/>
        <xdr:cNvSpPr>
          <a:spLocks/>
        </xdr:cNvSpPr>
      </xdr:nvSpPr>
      <xdr:spPr>
        <a:xfrm flipV="1">
          <a:off x="2657475" y="45815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276225</xdr:colOff>
      <xdr:row>28</xdr:row>
      <xdr:rowOff>66675</xdr:rowOff>
    </xdr:from>
    <xdr:to>
      <xdr:col>5</xdr:col>
      <xdr:colOff>561975</xdr:colOff>
      <xdr:row>28</xdr:row>
      <xdr:rowOff>66675</xdr:rowOff>
    </xdr:to>
    <xdr:sp>
      <xdr:nvSpPr>
        <xdr:cNvPr id="18" name="Line 18"/>
        <xdr:cNvSpPr>
          <a:spLocks/>
        </xdr:cNvSpPr>
      </xdr:nvSpPr>
      <xdr:spPr>
        <a:xfrm>
          <a:off x="4943475" y="46482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266700</xdr:colOff>
      <xdr:row>28</xdr:row>
      <xdr:rowOff>66675</xdr:rowOff>
    </xdr:from>
    <xdr:to>
      <xdr:col>6</xdr:col>
      <xdr:colOff>552450</xdr:colOff>
      <xdr:row>28</xdr:row>
      <xdr:rowOff>66675</xdr:rowOff>
    </xdr:to>
    <xdr:sp>
      <xdr:nvSpPr>
        <xdr:cNvPr id="19" name="Line 19"/>
        <xdr:cNvSpPr>
          <a:spLocks/>
        </xdr:cNvSpPr>
      </xdr:nvSpPr>
      <xdr:spPr>
        <a:xfrm>
          <a:off x="5638800" y="46482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266700</xdr:colOff>
      <xdr:row>28</xdr:row>
      <xdr:rowOff>66675</xdr:rowOff>
    </xdr:from>
    <xdr:to>
      <xdr:col>8</xdr:col>
      <xdr:colOff>552450</xdr:colOff>
      <xdr:row>28</xdr:row>
      <xdr:rowOff>66675</xdr:rowOff>
    </xdr:to>
    <xdr:sp>
      <xdr:nvSpPr>
        <xdr:cNvPr id="20" name="Line 20"/>
        <xdr:cNvSpPr>
          <a:spLocks/>
        </xdr:cNvSpPr>
      </xdr:nvSpPr>
      <xdr:spPr>
        <a:xfrm>
          <a:off x="7067550" y="46482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266700</xdr:colOff>
      <xdr:row>28</xdr:row>
      <xdr:rowOff>66675</xdr:rowOff>
    </xdr:from>
    <xdr:to>
      <xdr:col>9</xdr:col>
      <xdr:colOff>552450</xdr:colOff>
      <xdr:row>28</xdr:row>
      <xdr:rowOff>66675</xdr:rowOff>
    </xdr:to>
    <xdr:sp>
      <xdr:nvSpPr>
        <xdr:cNvPr id="21" name="Line 21"/>
        <xdr:cNvSpPr>
          <a:spLocks/>
        </xdr:cNvSpPr>
      </xdr:nvSpPr>
      <xdr:spPr>
        <a:xfrm>
          <a:off x="7781925" y="46482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257175</xdr:colOff>
      <xdr:row>28</xdr:row>
      <xdr:rowOff>66675</xdr:rowOff>
    </xdr:from>
    <xdr:to>
      <xdr:col>7</xdr:col>
      <xdr:colOff>542925</xdr:colOff>
      <xdr:row>28</xdr:row>
      <xdr:rowOff>66675</xdr:rowOff>
    </xdr:to>
    <xdr:sp>
      <xdr:nvSpPr>
        <xdr:cNvPr id="22" name="Line 22"/>
        <xdr:cNvSpPr>
          <a:spLocks/>
        </xdr:cNvSpPr>
      </xdr:nvSpPr>
      <xdr:spPr>
        <a:xfrm>
          <a:off x="6343650" y="46482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6"/>
  <sheetViews>
    <sheetView zoomScale="75" zoomScaleNormal="75" workbookViewId="0" topLeftCell="A1">
      <selection activeCell="C8" sqref="C8"/>
    </sheetView>
  </sheetViews>
  <sheetFormatPr defaultColWidth="9.140625" defaultRowHeight="21" customHeight="1"/>
  <cols>
    <col min="1" max="1" width="9.140625" style="588" customWidth="1"/>
    <col min="2" max="2" width="3.00390625" style="627" customWidth="1"/>
    <col min="3" max="3" width="120.140625" style="629" customWidth="1"/>
    <col min="4" max="16384" width="9.140625" style="588" customWidth="1"/>
  </cols>
  <sheetData>
    <row r="1" ht="21" customHeight="1">
      <c r="C1" s="213" t="s">
        <v>1109</v>
      </c>
    </row>
    <row r="2" ht="21" customHeight="1">
      <c r="C2" s="214"/>
    </row>
    <row r="3" ht="21" customHeight="1">
      <c r="C3" s="80"/>
    </row>
    <row r="4" spans="1:3" ht="63" customHeight="1">
      <c r="A4" s="628"/>
      <c r="B4" s="576">
        <v>1</v>
      </c>
      <c r="C4" s="559" t="s">
        <v>1269</v>
      </c>
    </row>
    <row r="5" spans="1:3" ht="20.25" customHeight="1">
      <c r="A5" s="628"/>
      <c r="B5" s="576">
        <v>2</v>
      </c>
      <c r="C5" s="216" t="s">
        <v>1110</v>
      </c>
    </row>
    <row r="6" spans="1:3" s="217" customFormat="1" ht="20.25" customHeight="1">
      <c r="A6" s="574"/>
      <c r="B6" s="576">
        <v>3</v>
      </c>
      <c r="C6" s="559" t="s">
        <v>571</v>
      </c>
    </row>
    <row r="7" spans="1:3" s="217" customFormat="1" ht="34.5" customHeight="1">
      <c r="A7" s="574"/>
      <c r="B7" s="576">
        <v>4</v>
      </c>
      <c r="C7" s="216" t="s">
        <v>812</v>
      </c>
    </row>
    <row r="8" spans="1:3" s="217" customFormat="1" ht="20.25" customHeight="1">
      <c r="A8" s="574"/>
      <c r="B8" s="576">
        <v>5</v>
      </c>
      <c r="C8" s="216" t="s">
        <v>26</v>
      </c>
    </row>
    <row r="9" spans="1:3" s="217" customFormat="1" ht="46.5" customHeight="1">
      <c r="A9" s="574"/>
      <c r="B9" s="576">
        <v>6</v>
      </c>
      <c r="C9" s="216" t="s">
        <v>1111</v>
      </c>
    </row>
    <row r="10" spans="1:3" ht="27" customHeight="1">
      <c r="A10" s="628"/>
      <c r="B10" s="576">
        <v>7</v>
      </c>
      <c r="C10" s="216" t="s">
        <v>850</v>
      </c>
    </row>
    <row r="11" spans="1:3" ht="33.75" customHeight="1">
      <c r="A11" s="215"/>
      <c r="B11" s="576">
        <v>8</v>
      </c>
      <c r="C11" s="216" t="s">
        <v>22</v>
      </c>
    </row>
    <row r="12" spans="1:3" ht="31.5" customHeight="1">
      <c r="A12" s="628"/>
      <c r="B12" s="576"/>
      <c r="C12" s="218" t="s">
        <v>25</v>
      </c>
    </row>
    <row r="13" spans="1:3" ht="20.25" customHeight="1">
      <c r="A13" s="628"/>
      <c r="B13" s="576">
        <v>9</v>
      </c>
      <c r="C13" s="216" t="s">
        <v>572</v>
      </c>
    </row>
    <row r="14" spans="1:3" s="217" customFormat="1" ht="20.25" customHeight="1">
      <c r="A14" s="574"/>
      <c r="B14" s="576">
        <v>10</v>
      </c>
      <c r="C14" s="216" t="s">
        <v>56</v>
      </c>
    </row>
    <row r="15" spans="1:3" ht="15.75" customHeight="1">
      <c r="A15" s="628"/>
      <c r="C15" s="575"/>
    </row>
    <row r="16" spans="1:3" ht="15.75" customHeight="1">
      <c r="A16" s="628"/>
      <c r="C16" s="543" t="s">
        <v>1237</v>
      </c>
    </row>
    <row r="17" ht="15.75" customHeight="1"/>
    <row r="18" ht="15.75" customHeight="1"/>
    <row r="19" ht="15.75" customHeight="1"/>
  </sheetData>
  <printOptions/>
  <pageMargins left="0.7874015748031497" right="0.7874015748031497" top="0.984251968503937" bottom="0.7874015748031497" header="0.5118110236220472" footer="0.5118110236220472"/>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I25"/>
  <sheetViews>
    <sheetView zoomScale="75" zoomScaleNormal="75" workbookViewId="0" topLeftCell="A1">
      <selection activeCell="J13" sqref="J13"/>
    </sheetView>
  </sheetViews>
  <sheetFormatPr defaultColWidth="9.140625" defaultRowHeight="16.5" customHeight="1"/>
  <cols>
    <col min="1" max="2" width="3.00390625" style="721" customWidth="1"/>
    <col min="3" max="3" width="25.8515625" style="721" customWidth="1"/>
    <col min="4" max="4" width="11.57421875" style="721" customWidth="1"/>
    <col min="5" max="5" width="16.7109375" style="721" customWidth="1"/>
    <col min="6" max="8" width="17.8515625" style="721" customWidth="1"/>
    <col min="9" max="16384" width="10.421875" style="721" customWidth="1"/>
  </cols>
  <sheetData>
    <row r="1" ht="16.5" customHeight="1">
      <c r="A1" s="720" t="s">
        <v>477</v>
      </c>
    </row>
    <row r="2" spans="3:8" s="722" customFormat="1" ht="16.5" customHeight="1" thickBot="1">
      <c r="C2" s="723"/>
      <c r="H2" s="724" t="s">
        <v>469</v>
      </c>
    </row>
    <row r="3" spans="3:9" s="722" customFormat="1" ht="16.5" customHeight="1">
      <c r="C3" s="725" t="s">
        <v>889</v>
      </c>
      <c r="D3" s="1265" t="s">
        <v>890</v>
      </c>
      <c r="E3" s="1266"/>
      <c r="F3" s="593" t="s">
        <v>260</v>
      </c>
      <c r="G3" s="593" t="s">
        <v>261</v>
      </c>
      <c r="H3" s="109" t="s">
        <v>720</v>
      </c>
      <c r="I3" s="726"/>
    </row>
    <row r="4" spans="3:8" s="722" customFormat="1" ht="16.5" customHeight="1">
      <c r="C4" s="727"/>
      <c r="D4" s="1269" t="s">
        <v>769</v>
      </c>
      <c r="E4" s="728" t="s">
        <v>768</v>
      </c>
      <c r="F4" s="729">
        <v>339</v>
      </c>
      <c r="G4" s="729">
        <v>393</v>
      </c>
      <c r="H4" s="730">
        <v>431</v>
      </c>
    </row>
    <row r="5" spans="3:8" s="722" customFormat="1" ht="16.5" customHeight="1">
      <c r="C5" s="727"/>
      <c r="D5" s="1270"/>
      <c r="E5" s="728" t="s">
        <v>770</v>
      </c>
      <c r="F5" s="729">
        <v>0</v>
      </c>
      <c r="G5" s="729">
        <v>0</v>
      </c>
      <c r="H5" s="730">
        <v>0</v>
      </c>
    </row>
    <row r="6" spans="3:8" s="722" customFormat="1" ht="16.5" customHeight="1">
      <c r="C6" s="727"/>
      <c r="D6" s="1270"/>
      <c r="E6" s="728" t="s">
        <v>771</v>
      </c>
      <c r="F6" s="729">
        <v>5</v>
      </c>
      <c r="G6" s="729">
        <v>5</v>
      </c>
      <c r="H6" s="731">
        <v>6</v>
      </c>
    </row>
    <row r="7" spans="3:8" s="722" customFormat="1" ht="16.5" customHeight="1">
      <c r="C7" s="1259" t="s">
        <v>307</v>
      </c>
      <c r="D7" s="1260"/>
      <c r="E7" s="728" t="s">
        <v>151</v>
      </c>
      <c r="F7" s="729">
        <v>2</v>
      </c>
      <c r="G7" s="729">
        <v>2</v>
      </c>
      <c r="H7" s="730">
        <v>2</v>
      </c>
    </row>
    <row r="8" spans="3:8" s="722" customFormat="1" ht="16.5" customHeight="1">
      <c r="C8" s="1259"/>
      <c r="D8" s="1269" t="s">
        <v>772</v>
      </c>
      <c r="E8" s="728" t="s">
        <v>773</v>
      </c>
      <c r="F8" s="729">
        <v>81</v>
      </c>
      <c r="G8" s="729">
        <v>90</v>
      </c>
      <c r="H8" s="730">
        <v>72</v>
      </c>
    </row>
    <row r="9" spans="3:8" s="722" customFormat="1" ht="16.5" customHeight="1">
      <c r="C9" s="727"/>
      <c r="D9" s="1270"/>
      <c r="E9" s="728" t="s">
        <v>774</v>
      </c>
      <c r="F9" s="729">
        <v>10</v>
      </c>
      <c r="G9" s="729">
        <v>18</v>
      </c>
      <c r="H9" s="730">
        <v>19</v>
      </c>
    </row>
    <row r="10" spans="3:8" s="722" customFormat="1" ht="16.5" customHeight="1">
      <c r="C10" s="727"/>
      <c r="D10" s="1262"/>
      <c r="E10" s="728" t="s">
        <v>128</v>
      </c>
      <c r="F10" s="729">
        <v>20</v>
      </c>
      <c r="G10" s="729">
        <v>20</v>
      </c>
      <c r="H10" s="730">
        <v>16</v>
      </c>
    </row>
    <row r="11" spans="3:8" s="722" customFormat="1" ht="16.5" customHeight="1">
      <c r="C11" s="727"/>
      <c r="D11" s="732" t="s">
        <v>152</v>
      </c>
      <c r="E11" s="728"/>
      <c r="F11" s="729">
        <v>377</v>
      </c>
      <c r="G11" s="729">
        <v>300</v>
      </c>
      <c r="H11" s="730">
        <v>285</v>
      </c>
    </row>
    <row r="12" spans="3:8" s="722" customFormat="1" ht="16.5" customHeight="1">
      <c r="C12" s="733"/>
      <c r="D12" s="732" t="s">
        <v>610</v>
      </c>
      <c r="E12" s="734"/>
      <c r="F12" s="952">
        <f>SUM(F4:F11)</f>
        <v>834</v>
      </c>
      <c r="G12" s="952">
        <f>SUM(G4:G11)</f>
        <v>828</v>
      </c>
      <c r="H12" s="953">
        <f>SUM(H4:H11)</f>
        <v>831</v>
      </c>
    </row>
    <row r="13" spans="3:8" s="722" customFormat="1" ht="16.5" customHeight="1">
      <c r="C13" s="727"/>
      <c r="D13" s="1269" t="s">
        <v>769</v>
      </c>
      <c r="E13" s="728" t="s">
        <v>768</v>
      </c>
      <c r="F13" s="729">
        <v>68</v>
      </c>
      <c r="G13" s="729">
        <v>75</v>
      </c>
      <c r="H13" s="730">
        <v>88</v>
      </c>
    </row>
    <row r="14" spans="3:8" s="722" customFormat="1" ht="16.5" customHeight="1">
      <c r="C14" s="727"/>
      <c r="D14" s="1270"/>
      <c r="E14" s="728" t="s">
        <v>770</v>
      </c>
      <c r="F14" s="729">
        <v>0</v>
      </c>
      <c r="G14" s="729">
        <v>0</v>
      </c>
      <c r="H14" s="730">
        <v>0</v>
      </c>
    </row>
    <row r="15" spans="3:8" s="722" customFormat="1" ht="16.5" customHeight="1">
      <c r="C15" s="727"/>
      <c r="D15" s="1270"/>
      <c r="E15" s="728" t="s">
        <v>771</v>
      </c>
      <c r="F15" s="729">
        <v>0</v>
      </c>
      <c r="G15" s="729">
        <v>1</v>
      </c>
      <c r="H15" s="731">
        <v>0</v>
      </c>
    </row>
    <row r="16" spans="3:8" s="722" customFormat="1" ht="16.5" customHeight="1">
      <c r="C16" s="1259" t="s">
        <v>129</v>
      </c>
      <c r="D16" s="1260"/>
      <c r="E16" s="728" t="s">
        <v>151</v>
      </c>
      <c r="F16" s="729">
        <v>2</v>
      </c>
      <c r="G16" s="729">
        <v>0</v>
      </c>
      <c r="H16" s="730">
        <v>0</v>
      </c>
    </row>
    <row r="17" spans="3:8" s="722" customFormat="1" ht="16.5" customHeight="1">
      <c r="C17" s="1259"/>
      <c r="D17" s="1269" t="s">
        <v>772</v>
      </c>
      <c r="E17" s="728" t="s">
        <v>773</v>
      </c>
      <c r="F17" s="729">
        <v>12</v>
      </c>
      <c r="G17" s="729">
        <v>7</v>
      </c>
      <c r="H17" s="730">
        <v>11</v>
      </c>
    </row>
    <row r="18" spans="3:8" s="722" customFormat="1" ht="16.5" customHeight="1">
      <c r="C18" s="735"/>
      <c r="D18" s="1270"/>
      <c r="E18" s="728" t="s">
        <v>774</v>
      </c>
      <c r="F18" s="729">
        <v>1</v>
      </c>
      <c r="G18" s="729">
        <v>1</v>
      </c>
      <c r="H18" s="730">
        <v>1</v>
      </c>
    </row>
    <row r="19" spans="3:8" s="722" customFormat="1" ht="16.5" customHeight="1">
      <c r="C19" s="735"/>
      <c r="D19" s="1262"/>
      <c r="E19" s="728" t="s">
        <v>128</v>
      </c>
      <c r="F19" s="729">
        <v>4</v>
      </c>
      <c r="G19" s="729">
        <v>1</v>
      </c>
      <c r="H19" s="730">
        <v>2</v>
      </c>
    </row>
    <row r="20" spans="3:8" s="722" customFormat="1" ht="16.5" customHeight="1">
      <c r="C20" s="735"/>
      <c r="D20" s="732" t="s">
        <v>152</v>
      </c>
      <c r="E20" s="728"/>
      <c r="F20" s="729">
        <v>148</v>
      </c>
      <c r="G20" s="729">
        <v>131</v>
      </c>
      <c r="H20" s="730">
        <v>113</v>
      </c>
    </row>
    <row r="21" spans="3:8" s="722" customFormat="1" ht="16.5" customHeight="1" thickBot="1">
      <c r="C21" s="736"/>
      <c r="D21" s="737" t="s">
        <v>610</v>
      </c>
      <c r="E21" s="738"/>
      <c r="F21" s="954">
        <f>SUM(F13:F20)</f>
        <v>235</v>
      </c>
      <c r="G21" s="954">
        <f>SUM(G13:G20)</f>
        <v>216</v>
      </c>
      <c r="H21" s="955">
        <f>SUM(H13:H20)</f>
        <v>215</v>
      </c>
    </row>
    <row r="22" s="722" customFormat="1" ht="12" customHeight="1">
      <c r="H22" s="739"/>
    </row>
    <row r="23" spans="3:8" s="722" customFormat="1" ht="25.5" customHeight="1">
      <c r="C23" s="1263" t="s">
        <v>57</v>
      </c>
      <c r="D23" s="1263"/>
      <c r="E23" s="1263"/>
      <c r="F23" s="1263"/>
      <c r="G23" s="1263"/>
      <c r="H23" s="1263"/>
    </row>
    <row r="24" spans="3:8" s="722" customFormat="1" ht="27" customHeight="1">
      <c r="C24" s="1263" t="s">
        <v>59</v>
      </c>
      <c r="D24" s="1264"/>
      <c r="E24" s="1264"/>
      <c r="F24" s="1264"/>
      <c r="G24" s="1264"/>
      <c r="H24" s="1264"/>
    </row>
    <row r="25" ht="16.5" customHeight="1">
      <c r="C25" s="721" t="s">
        <v>58</v>
      </c>
    </row>
  </sheetData>
  <mergeCells count="9">
    <mergeCell ref="D17:D19"/>
    <mergeCell ref="C24:H24"/>
    <mergeCell ref="D3:E3"/>
    <mergeCell ref="C7:C8"/>
    <mergeCell ref="C23:H23"/>
    <mergeCell ref="D13:D16"/>
    <mergeCell ref="D4:D7"/>
    <mergeCell ref="C16:C17"/>
    <mergeCell ref="D8:D10"/>
  </mergeCells>
  <printOptions/>
  <pageMargins left="0.7874015748031497" right="0.7874015748031497" top="0.984251968503937" bottom="0.984251968503937" header="0.5118110236220472" footer="0.5118110236220472"/>
  <pageSetup firstPageNumber="11" useFirstPageNumber="1" horizontalDpi="600" verticalDpi="600" orientation="landscape" paperSize="9"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dimension ref="A1:G10"/>
  <sheetViews>
    <sheetView zoomScale="75" zoomScaleNormal="75" workbookViewId="0" topLeftCell="A1">
      <selection activeCell="D18" sqref="D18"/>
    </sheetView>
  </sheetViews>
  <sheetFormatPr defaultColWidth="9.140625" defaultRowHeight="16.5" customHeight="1"/>
  <cols>
    <col min="1" max="2" width="2.7109375" style="1" customWidth="1"/>
    <col min="3" max="3" width="22.140625" style="1" customWidth="1"/>
    <col min="4" max="4" width="23.8515625" style="1" customWidth="1"/>
    <col min="5" max="7" width="18.57421875" style="1" customWidth="1"/>
    <col min="8" max="13" width="10.00390625" style="1" customWidth="1"/>
    <col min="14" max="16384" width="9.140625" style="1" customWidth="1"/>
  </cols>
  <sheetData>
    <row r="1" ht="16.5" customHeight="1">
      <c r="A1" s="51" t="s">
        <v>1102</v>
      </c>
    </row>
    <row r="2" spans="3:7" ht="16.5" customHeight="1" thickBot="1">
      <c r="C2" s="5"/>
      <c r="G2" s="32" t="s">
        <v>470</v>
      </c>
    </row>
    <row r="3" spans="3:7" s="13" customFormat="1" ht="28.5" customHeight="1">
      <c r="C3" s="111" t="s">
        <v>775</v>
      </c>
      <c r="D3" s="100" t="s">
        <v>776</v>
      </c>
      <c r="E3" s="100" t="s">
        <v>777</v>
      </c>
      <c r="F3" s="100" t="s">
        <v>778</v>
      </c>
      <c r="G3" s="101" t="s">
        <v>779</v>
      </c>
    </row>
    <row r="4" spans="3:7" s="13" customFormat="1" ht="20.25" customHeight="1">
      <c r="C4" s="114"/>
      <c r="D4" s="52"/>
      <c r="E4" s="48"/>
      <c r="F4" s="48"/>
      <c r="G4" s="112"/>
    </row>
    <row r="5" spans="3:7" s="13" customFormat="1" ht="20.25" customHeight="1">
      <c r="C5" s="114"/>
      <c r="D5" s="1261" t="s">
        <v>179</v>
      </c>
      <c r="E5" s="1256"/>
      <c r="F5" s="1257"/>
      <c r="G5" s="112"/>
    </row>
    <row r="6" spans="3:7" s="13" customFormat="1" ht="20.25" customHeight="1">
      <c r="C6" s="114"/>
      <c r="D6" s="52"/>
      <c r="E6" s="48"/>
      <c r="F6" s="48"/>
      <c r="G6" s="112"/>
    </row>
    <row r="7" spans="3:7" s="13" customFormat="1" ht="20.25" customHeight="1" thickBot="1">
      <c r="C7" s="115"/>
      <c r="D7" s="116"/>
      <c r="E7" s="117"/>
      <c r="F7" s="117"/>
      <c r="G7" s="113"/>
    </row>
    <row r="8" ht="9" customHeight="1"/>
    <row r="9" spans="3:7" ht="33" customHeight="1">
      <c r="C9" s="1329" t="s">
        <v>215</v>
      </c>
      <c r="D9" s="1329"/>
      <c r="E9" s="1329"/>
      <c r="F9" s="1329"/>
      <c r="G9" s="1329"/>
    </row>
    <row r="10" spans="3:4" ht="16.5" customHeight="1">
      <c r="C10" s="13"/>
      <c r="D10" s="13"/>
    </row>
  </sheetData>
  <mergeCells count="2">
    <mergeCell ref="C9:G9"/>
    <mergeCell ref="D5:F5"/>
  </mergeCells>
  <printOptions/>
  <pageMargins left="0.75" right="0.75" top="1" bottom="1" header="0.512" footer="0.512"/>
  <pageSetup firstPageNumber="12" useFirstPageNumber="1" horizontalDpi="600" verticalDpi="600" orientation="landscape" paperSize="9"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sheetPr codeName="Sheet43"/>
  <dimension ref="A1:F10"/>
  <sheetViews>
    <sheetView zoomScale="75" zoomScaleNormal="75" workbookViewId="0" topLeftCell="A1">
      <selection activeCell="F6" sqref="F6"/>
    </sheetView>
  </sheetViews>
  <sheetFormatPr defaultColWidth="9.140625" defaultRowHeight="15" customHeight="1"/>
  <cols>
    <col min="1" max="2" width="2.7109375" style="822" customWidth="1"/>
    <col min="3" max="3" width="27.00390625" style="821" customWidth="1"/>
    <col min="4" max="4" width="16.421875" style="821" customWidth="1"/>
    <col min="5" max="5" width="22.421875" style="821" customWidth="1"/>
    <col min="6" max="6" width="29.7109375" style="821" customWidth="1"/>
    <col min="7" max="16384" width="9.140625" style="821" customWidth="1"/>
  </cols>
  <sheetData>
    <row r="1" spans="1:2" ht="15" customHeight="1">
      <c r="A1" s="820" t="s">
        <v>478</v>
      </c>
      <c r="B1" s="821"/>
    </row>
    <row r="2" ht="15" customHeight="1" thickBot="1">
      <c r="F2" s="823" t="s">
        <v>471</v>
      </c>
    </row>
    <row r="3" spans="3:6" ht="39.75" customHeight="1">
      <c r="C3" s="824" t="s">
        <v>780</v>
      </c>
      <c r="D3" s="825" t="s">
        <v>781</v>
      </c>
      <c r="E3" s="825" t="s">
        <v>782</v>
      </c>
      <c r="F3" s="826" t="s">
        <v>783</v>
      </c>
    </row>
    <row r="4" spans="3:6" ht="25.5" customHeight="1">
      <c r="C4" s="933" t="s">
        <v>399</v>
      </c>
      <c r="D4" s="1018">
        <v>126</v>
      </c>
      <c r="E4" s="1018">
        <v>29.2</v>
      </c>
      <c r="F4" s="827"/>
    </row>
    <row r="5" spans="3:6" ht="25.5" customHeight="1">
      <c r="C5" s="828"/>
      <c r="D5" s="829"/>
      <c r="E5" s="830"/>
      <c r="F5" s="831"/>
    </row>
    <row r="6" spans="3:6" ht="25.5" customHeight="1">
      <c r="C6" s="828"/>
      <c r="D6" s="829"/>
      <c r="E6" s="830"/>
      <c r="F6" s="831"/>
    </row>
    <row r="7" spans="3:6" ht="25.5" customHeight="1" thickBot="1">
      <c r="C7" s="832"/>
      <c r="D7" s="833"/>
      <c r="E7" s="834"/>
      <c r="F7" s="835"/>
    </row>
    <row r="8" spans="1:6" s="841" customFormat="1" ht="10.5" customHeight="1">
      <c r="A8" s="836"/>
      <c r="B8" s="836"/>
      <c r="C8" s="837"/>
      <c r="D8" s="838"/>
      <c r="E8" s="839"/>
      <c r="F8" s="840"/>
    </row>
    <row r="9" spans="3:6" s="822" customFormat="1" ht="15" customHeight="1">
      <c r="C9" s="836" t="s">
        <v>60</v>
      </c>
      <c r="D9" s="836"/>
      <c r="E9" s="836"/>
      <c r="F9" s="836"/>
    </row>
    <row r="10" s="822" customFormat="1" ht="15" customHeight="1">
      <c r="C10" s="822" t="s">
        <v>400</v>
      </c>
    </row>
  </sheetData>
  <printOptions/>
  <pageMargins left="0.7874015748031497" right="0.7874015748031497" top="0.984251968503937" bottom="0.984251968503937" header="0.5118110236220472" footer="0.5118110236220472"/>
  <pageSetup firstPageNumber="13" useFirstPageNumber="1" horizontalDpi="600" verticalDpi="600" orientation="landscape" paperSize="9"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dimension ref="A1:J9"/>
  <sheetViews>
    <sheetView zoomScale="75" zoomScaleNormal="75" workbookViewId="0" topLeftCell="A1">
      <selection activeCell="F22" sqref="F22"/>
    </sheetView>
  </sheetViews>
  <sheetFormatPr defaultColWidth="9.140625" defaultRowHeight="12"/>
  <cols>
    <col min="1" max="2" width="3.00390625" style="5" customWidth="1"/>
    <col min="3" max="3" width="22.7109375" style="5" customWidth="1"/>
    <col min="4" max="10" width="15.140625" style="5" customWidth="1"/>
    <col min="11" max="16384" width="9.140625" style="5" customWidth="1"/>
  </cols>
  <sheetData>
    <row r="1" ht="13.5">
      <c r="A1" s="51" t="s">
        <v>479</v>
      </c>
    </row>
    <row r="2" ht="13.5" thickBot="1">
      <c r="J2" s="54" t="s">
        <v>480</v>
      </c>
    </row>
    <row r="3" spans="3:10" ht="54" customHeight="1">
      <c r="C3" s="121" t="s">
        <v>784</v>
      </c>
      <c r="D3" s="178" t="s">
        <v>1023</v>
      </c>
      <c r="E3" s="178" t="s">
        <v>1024</v>
      </c>
      <c r="F3" s="178" t="s">
        <v>1025</v>
      </c>
      <c r="G3" s="178" t="s">
        <v>1026</v>
      </c>
      <c r="H3" s="178" t="s">
        <v>611</v>
      </c>
      <c r="I3" s="178"/>
      <c r="J3" s="179" t="s">
        <v>785</v>
      </c>
    </row>
    <row r="4" spans="3:10" ht="19.5" customHeight="1">
      <c r="C4" s="176" t="s">
        <v>1027</v>
      </c>
      <c r="D4" s="180">
        <v>2</v>
      </c>
      <c r="E4" s="180">
        <v>2</v>
      </c>
      <c r="F4" s="180">
        <v>1</v>
      </c>
      <c r="G4" s="180">
        <v>1</v>
      </c>
      <c r="H4" s="180">
        <v>1</v>
      </c>
      <c r="I4" s="55"/>
      <c r="J4" s="181">
        <v>7</v>
      </c>
    </row>
    <row r="5" spans="3:10" ht="19.5" customHeight="1">
      <c r="C5" s="122"/>
      <c r="D5" s="55"/>
      <c r="E5" s="55"/>
      <c r="F5" s="55"/>
      <c r="G5" s="55"/>
      <c r="H5" s="55"/>
      <c r="I5" s="55"/>
      <c r="J5" s="123"/>
    </row>
    <row r="6" spans="3:10" ht="19.5" customHeight="1">
      <c r="C6" s="122"/>
      <c r="D6" s="55"/>
      <c r="E6" s="55"/>
      <c r="F6" s="55"/>
      <c r="G6" s="55"/>
      <c r="H6" s="55"/>
      <c r="I6" s="55"/>
      <c r="J6" s="123"/>
    </row>
    <row r="7" spans="3:10" ht="19.5" customHeight="1" thickBot="1">
      <c r="C7" s="124"/>
      <c r="D7" s="125"/>
      <c r="E7" s="125"/>
      <c r="F7" s="125"/>
      <c r="G7" s="125"/>
      <c r="H7" s="125"/>
      <c r="I7" s="125"/>
      <c r="J7" s="126"/>
    </row>
    <row r="8" ht="7.5" customHeight="1"/>
    <row r="9" ht="12.75">
      <c r="C9" s="56" t="s">
        <v>786</v>
      </c>
    </row>
  </sheetData>
  <printOptions/>
  <pageMargins left="0.7874015748031497" right="0.7874015748031497" top="0.984251968503937" bottom="0.984251968503937" header="0.5118110236220472" footer="0.5118110236220472"/>
  <pageSetup firstPageNumber="14" useFirstPageNumber="1" horizontalDpi="300" verticalDpi="300" orientation="landscape" paperSize="9"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dimension ref="A1:P17"/>
  <sheetViews>
    <sheetView zoomScale="75" zoomScaleNormal="75" workbookViewId="0" topLeftCell="A1">
      <selection activeCell="I20" sqref="I20"/>
    </sheetView>
  </sheetViews>
  <sheetFormatPr defaultColWidth="9.140625" defaultRowHeight="18.75" customHeight="1"/>
  <cols>
    <col min="1" max="2" width="2.7109375" style="5" customWidth="1"/>
    <col min="3" max="3" width="19.28125" style="5" customWidth="1"/>
    <col min="4" max="4" width="7.7109375" style="5" customWidth="1"/>
    <col min="5" max="16" width="9.00390625" style="5" customWidth="1"/>
    <col min="17" max="17" width="9.140625" style="5" customWidth="1"/>
    <col min="18" max="18" width="7.421875" style="5" customWidth="1"/>
    <col min="19" max="16384" width="9.140625" style="5" customWidth="1"/>
  </cols>
  <sheetData>
    <row r="1" spans="1:2" ht="18.75" customHeight="1">
      <c r="A1" s="51" t="s">
        <v>481</v>
      </c>
      <c r="B1" s="57"/>
    </row>
    <row r="2" spans="3:16" ht="18.75" customHeight="1" thickBot="1">
      <c r="C2" s="57"/>
      <c r="D2" s="57"/>
      <c r="P2" s="54" t="s">
        <v>472</v>
      </c>
    </row>
    <row r="3" spans="3:16" ht="18.75" customHeight="1">
      <c r="C3" s="1253" t="s">
        <v>1028</v>
      </c>
      <c r="D3" s="261"/>
      <c r="E3" s="1258" t="s">
        <v>787</v>
      </c>
      <c r="F3" s="1258"/>
      <c r="G3" s="1258"/>
      <c r="H3" s="1258"/>
      <c r="I3" s="1258"/>
      <c r="J3" s="1258"/>
      <c r="K3" s="1258" t="s">
        <v>788</v>
      </c>
      <c r="L3" s="1258"/>
      <c r="M3" s="1258"/>
      <c r="N3" s="1258"/>
      <c r="O3" s="1258"/>
      <c r="P3" s="1252"/>
    </row>
    <row r="4" spans="3:16" s="16" customFormat="1" ht="18.75" customHeight="1">
      <c r="C4" s="1254"/>
      <c r="D4" s="47"/>
      <c r="E4" s="1255" t="s">
        <v>24</v>
      </c>
      <c r="F4" s="1255"/>
      <c r="G4" s="1255" t="s">
        <v>259</v>
      </c>
      <c r="H4" s="1255"/>
      <c r="I4" s="1255" t="s">
        <v>264</v>
      </c>
      <c r="J4" s="1255"/>
      <c r="K4" s="1255" t="s">
        <v>24</v>
      </c>
      <c r="L4" s="1255"/>
      <c r="M4" s="1255" t="s">
        <v>259</v>
      </c>
      <c r="N4" s="1255"/>
      <c r="O4" s="1255" t="s">
        <v>264</v>
      </c>
      <c r="P4" s="1250"/>
    </row>
    <row r="5" spans="3:16" s="16" customFormat="1" ht="15.75" customHeight="1">
      <c r="C5" s="1254"/>
      <c r="D5" s="50"/>
      <c r="E5" s="21" t="s">
        <v>789</v>
      </c>
      <c r="F5" s="21" t="s">
        <v>790</v>
      </c>
      <c r="G5" s="21" t="s">
        <v>789</v>
      </c>
      <c r="H5" s="21" t="s">
        <v>790</v>
      </c>
      <c r="I5" s="21" t="s">
        <v>789</v>
      </c>
      <c r="J5" s="21" t="s">
        <v>790</v>
      </c>
      <c r="K5" s="21" t="s">
        <v>789</v>
      </c>
      <c r="L5" s="21" t="s">
        <v>790</v>
      </c>
      <c r="M5" s="21" t="s">
        <v>789</v>
      </c>
      <c r="N5" s="21" t="s">
        <v>790</v>
      </c>
      <c r="O5" s="21" t="s">
        <v>789</v>
      </c>
      <c r="P5" s="119" t="s">
        <v>790</v>
      </c>
    </row>
    <row r="6" spans="3:16" s="16" customFormat="1" ht="20.25" customHeight="1">
      <c r="C6" s="1251" t="s">
        <v>307</v>
      </c>
      <c r="D6" s="21" t="s">
        <v>1244</v>
      </c>
      <c r="E6" s="479">
        <v>1</v>
      </c>
      <c r="F6" s="479" t="s">
        <v>1029</v>
      </c>
      <c r="G6" s="479">
        <v>3</v>
      </c>
      <c r="H6" s="479" t="s">
        <v>1029</v>
      </c>
      <c r="I6" s="479">
        <v>2</v>
      </c>
      <c r="J6" s="479" t="s">
        <v>1029</v>
      </c>
      <c r="K6" s="479" t="s">
        <v>1029</v>
      </c>
      <c r="L6" s="479" t="s">
        <v>1029</v>
      </c>
      <c r="M6" s="479" t="s">
        <v>1029</v>
      </c>
      <c r="N6" s="479" t="s">
        <v>1029</v>
      </c>
      <c r="O6" s="479" t="s">
        <v>1029</v>
      </c>
      <c r="P6" s="1119" t="s">
        <v>1029</v>
      </c>
    </row>
    <row r="7" spans="3:16" s="16" customFormat="1" ht="20.25" customHeight="1">
      <c r="C7" s="1246"/>
      <c r="D7" s="21" t="s">
        <v>1245</v>
      </c>
      <c r="E7" s="479" t="s">
        <v>1030</v>
      </c>
      <c r="F7" s="479" t="s">
        <v>1030</v>
      </c>
      <c r="G7" s="479" t="s">
        <v>1030</v>
      </c>
      <c r="H7" s="479" t="s">
        <v>1030</v>
      </c>
      <c r="I7" s="479" t="s">
        <v>1030</v>
      </c>
      <c r="J7" s="479" t="s">
        <v>1030</v>
      </c>
      <c r="K7" s="479" t="s">
        <v>1030</v>
      </c>
      <c r="L7" s="479" t="s">
        <v>1030</v>
      </c>
      <c r="M7" s="479" t="s">
        <v>1030</v>
      </c>
      <c r="N7" s="479" t="s">
        <v>1030</v>
      </c>
      <c r="O7" s="479" t="s">
        <v>1030</v>
      </c>
      <c r="P7" s="1119" t="s">
        <v>1030</v>
      </c>
    </row>
    <row r="8" spans="3:16" s="16" customFormat="1" ht="20.25" customHeight="1">
      <c r="C8" s="1251" t="s">
        <v>129</v>
      </c>
      <c r="D8" s="21" t="s">
        <v>1244</v>
      </c>
      <c r="E8" s="479">
        <v>1</v>
      </c>
      <c r="F8" s="479" t="s">
        <v>1029</v>
      </c>
      <c r="G8" s="479">
        <v>1</v>
      </c>
      <c r="H8" s="479" t="s">
        <v>1029</v>
      </c>
      <c r="I8" s="479">
        <v>1</v>
      </c>
      <c r="J8" s="479" t="s">
        <v>1029</v>
      </c>
      <c r="K8" s="479" t="s">
        <v>1029</v>
      </c>
      <c r="L8" s="479" t="s">
        <v>1029</v>
      </c>
      <c r="M8" s="479" t="s">
        <v>1029</v>
      </c>
      <c r="N8" s="479" t="s">
        <v>1029</v>
      </c>
      <c r="O8" s="479" t="s">
        <v>1029</v>
      </c>
      <c r="P8" s="1119" t="s">
        <v>1029</v>
      </c>
    </row>
    <row r="9" spans="3:16" s="16" customFormat="1" ht="20.25" customHeight="1">
      <c r="C9" s="1246"/>
      <c r="D9" s="21" t="s">
        <v>1245</v>
      </c>
      <c r="E9" s="479" t="s">
        <v>1030</v>
      </c>
      <c r="F9" s="479" t="s">
        <v>1030</v>
      </c>
      <c r="G9" s="479" t="s">
        <v>1030</v>
      </c>
      <c r="H9" s="479" t="s">
        <v>1030</v>
      </c>
      <c r="I9" s="479" t="s">
        <v>1030</v>
      </c>
      <c r="J9" s="479" t="s">
        <v>1030</v>
      </c>
      <c r="K9" s="479" t="s">
        <v>1030</v>
      </c>
      <c r="L9" s="479" t="s">
        <v>1030</v>
      </c>
      <c r="M9" s="479" t="s">
        <v>1030</v>
      </c>
      <c r="N9" s="479" t="s">
        <v>1030</v>
      </c>
      <c r="O9" s="479" t="s">
        <v>1030</v>
      </c>
      <c r="P9" s="1119" t="s">
        <v>1030</v>
      </c>
    </row>
    <row r="10" spans="3:16" s="16" customFormat="1" ht="20.25" customHeight="1">
      <c r="C10" s="1251" t="s">
        <v>384</v>
      </c>
      <c r="D10" s="21" t="s">
        <v>1244</v>
      </c>
      <c r="E10" s="479" t="s">
        <v>1030</v>
      </c>
      <c r="F10" s="479" t="s">
        <v>1030</v>
      </c>
      <c r="G10" s="479" t="s">
        <v>1030</v>
      </c>
      <c r="H10" s="479" t="s">
        <v>1030</v>
      </c>
      <c r="I10" s="479" t="s">
        <v>1030</v>
      </c>
      <c r="J10" s="479" t="s">
        <v>1030</v>
      </c>
      <c r="K10" s="479" t="s">
        <v>1030</v>
      </c>
      <c r="L10" s="479" t="s">
        <v>1030</v>
      </c>
      <c r="M10" s="479" t="s">
        <v>1030</v>
      </c>
      <c r="N10" s="479" t="s">
        <v>1030</v>
      </c>
      <c r="O10" s="479" t="s">
        <v>1030</v>
      </c>
      <c r="P10" s="1119" t="s">
        <v>1030</v>
      </c>
    </row>
    <row r="11" spans="3:16" s="16" customFormat="1" ht="20.25" customHeight="1">
      <c r="C11" s="1246"/>
      <c r="D11" s="21" t="s">
        <v>1245</v>
      </c>
      <c r="E11" s="479" t="s">
        <v>1030</v>
      </c>
      <c r="F11" s="479" t="s">
        <v>1030</v>
      </c>
      <c r="G11" s="479" t="s">
        <v>1030</v>
      </c>
      <c r="H11" s="479" t="s">
        <v>1030</v>
      </c>
      <c r="I11" s="479" t="s">
        <v>1030</v>
      </c>
      <c r="J11" s="479" t="s">
        <v>1030</v>
      </c>
      <c r="K11" s="479" t="s">
        <v>1030</v>
      </c>
      <c r="L11" s="479" t="s">
        <v>1030</v>
      </c>
      <c r="M11" s="479" t="s">
        <v>1030</v>
      </c>
      <c r="N11" s="479" t="s">
        <v>1030</v>
      </c>
      <c r="O11" s="479" t="s">
        <v>1030</v>
      </c>
      <c r="P11" s="1119" t="s">
        <v>1030</v>
      </c>
    </row>
    <row r="12" spans="3:16" s="16" customFormat="1" ht="20.25" customHeight="1">
      <c r="C12" s="1251" t="s">
        <v>791</v>
      </c>
      <c r="D12" s="262" t="s">
        <v>1244</v>
      </c>
      <c r="E12" s="1118">
        <v>2</v>
      </c>
      <c r="F12" s="479" t="s">
        <v>1029</v>
      </c>
      <c r="G12" s="1118">
        <v>4</v>
      </c>
      <c r="H12" s="479" t="s">
        <v>1029</v>
      </c>
      <c r="I12" s="1118">
        <v>3</v>
      </c>
      <c r="J12" s="479" t="s">
        <v>1029</v>
      </c>
      <c r="K12" s="479" t="s">
        <v>1029</v>
      </c>
      <c r="L12" s="479" t="s">
        <v>1029</v>
      </c>
      <c r="M12" s="479" t="s">
        <v>1029</v>
      </c>
      <c r="N12" s="479" t="s">
        <v>1029</v>
      </c>
      <c r="O12" s="479" t="s">
        <v>1029</v>
      </c>
      <c r="P12" s="1119" t="s">
        <v>1029</v>
      </c>
    </row>
    <row r="13" spans="3:16" s="16" customFormat="1" ht="20.25" customHeight="1" thickBot="1">
      <c r="C13" s="1248"/>
      <c r="D13" s="260" t="s">
        <v>1245</v>
      </c>
      <c r="E13" s="1120" t="s">
        <v>1030</v>
      </c>
      <c r="F13" s="1120" t="s">
        <v>1030</v>
      </c>
      <c r="G13" s="1120" t="s">
        <v>1030</v>
      </c>
      <c r="H13" s="1120" t="s">
        <v>1030</v>
      </c>
      <c r="I13" s="1120" t="s">
        <v>1030</v>
      </c>
      <c r="J13" s="1120" t="s">
        <v>1030</v>
      </c>
      <c r="K13" s="1120" t="s">
        <v>1030</v>
      </c>
      <c r="L13" s="1120" t="s">
        <v>1030</v>
      </c>
      <c r="M13" s="1120" t="s">
        <v>1030</v>
      </c>
      <c r="N13" s="1120" t="s">
        <v>1030</v>
      </c>
      <c r="O13" s="1120" t="s">
        <v>1030</v>
      </c>
      <c r="P13" s="1121" t="s">
        <v>1030</v>
      </c>
    </row>
    <row r="14" s="16" customFormat="1" ht="11.25" customHeight="1">
      <c r="P14" s="58"/>
    </row>
    <row r="15" spans="3:16" ht="13.5" customHeight="1">
      <c r="C15" s="1247" t="s">
        <v>1103</v>
      </c>
      <c r="D15" s="1247"/>
      <c r="E15" s="1247"/>
      <c r="F15" s="1247"/>
      <c r="G15" s="1247"/>
      <c r="H15" s="1247"/>
      <c r="I15" s="1247"/>
      <c r="J15" s="1247"/>
      <c r="K15" s="1247"/>
      <c r="L15" s="1247"/>
      <c r="M15" s="1247"/>
      <c r="N15" s="1247"/>
      <c r="O15" s="1247"/>
      <c r="P15" s="1247"/>
    </row>
    <row r="16" spans="3:16" ht="24.75" customHeight="1">
      <c r="C16" s="1329" t="s">
        <v>1246</v>
      </c>
      <c r="D16" s="1331"/>
      <c r="E16" s="1331"/>
      <c r="F16" s="1331"/>
      <c r="G16" s="1331"/>
      <c r="H16" s="1331"/>
      <c r="I16" s="1331"/>
      <c r="J16" s="1331"/>
      <c r="K16" s="1331"/>
      <c r="L16" s="1331"/>
      <c r="M16" s="1331"/>
      <c r="N16" s="1331"/>
      <c r="O16" s="1331"/>
      <c r="P16" s="1331"/>
    </row>
    <row r="17" spans="3:16" ht="18" customHeight="1">
      <c r="C17" s="1329" t="s">
        <v>1031</v>
      </c>
      <c r="D17" s="1331"/>
      <c r="E17" s="1331"/>
      <c r="F17" s="1331"/>
      <c r="G17" s="1331"/>
      <c r="H17" s="1331"/>
      <c r="I17" s="1331"/>
      <c r="J17" s="1331"/>
      <c r="K17" s="1331"/>
      <c r="L17" s="1331"/>
      <c r="M17" s="1331"/>
      <c r="N17" s="1331"/>
      <c r="O17" s="1331"/>
      <c r="P17" s="1331"/>
    </row>
  </sheetData>
  <mergeCells count="16">
    <mergeCell ref="C17:P17"/>
    <mergeCell ref="C6:C7"/>
    <mergeCell ref="C8:C9"/>
    <mergeCell ref="C15:P15"/>
    <mergeCell ref="C16:P16"/>
    <mergeCell ref="C12:C13"/>
    <mergeCell ref="C10:C11"/>
    <mergeCell ref="E3:J3"/>
    <mergeCell ref="K3:P3"/>
    <mergeCell ref="C3:C5"/>
    <mergeCell ref="E4:F4"/>
    <mergeCell ref="G4:H4"/>
    <mergeCell ref="I4:J4"/>
    <mergeCell ref="K4:L4"/>
    <mergeCell ref="M4:N4"/>
    <mergeCell ref="O4:P4"/>
  </mergeCells>
  <printOptions/>
  <pageMargins left="0.7874015748031497" right="0.7874015748031497" top="0.984251968503937" bottom="0.984251968503937" header="0.5118110236220472" footer="0.5118110236220472"/>
  <pageSetup firstPageNumber="15" useFirstPageNumber="1" horizontalDpi="600" verticalDpi="600" orientation="landscape" paperSize="9"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sheetPr codeName="Sheet6"/>
  <dimension ref="A1:Q199"/>
  <sheetViews>
    <sheetView zoomScale="75" zoomScaleNormal="75" zoomScaleSheetLayoutView="93" workbookViewId="0" topLeftCell="A1">
      <selection activeCell="K119" sqref="K119"/>
    </sheetView>
  </sheetViews>
  <sheetFormatPr defaultColWidth="9.140625" defaultRowHeight="15" customHeight="1"/>
  <cols>
    <col min="1" max="1" width="2.8515625" style="4" customWidth="1"/>
    <col min="2" max="2" width="2.7109375" style="1" customWidth="1"/>
    <col min="3" max="3" width="7.00390625" style="1" customWidth="1"/>
    <col min="4" max="5" width="6.8515625" style="1" customWidth="1"/>
    <col min="6" max="6" width="20.140625" style="4" customWidth="1"/>
    <col min="7" max="7" width="15.421875" style="563" customWidth="1"/>
    <col min="8" max="10" width="16.57421875" style="4" customWidth="1"/>
    <col min="11" max="12" width="16.57421875" style="14" customWidth="1"/>
    <col min="13" max="13" width="6.57421875" style="4" customWidth="1"/>
    <col min="14" max="14" width="8.421875" style="4" customWidth="1"/>
    <col min="15" max="15" width="6.421875" style="4" customWidth="1"/>
    <col min="16" max="16" width="8.421875" style="4" customWidth="1"/>
    <col min="17" max="17" width="6.57421875" style="4" customWidth="1"/>
    <col min="18" max="18" width="8.421875" style="4" customWidth="1"/>
    <col min="19" max="19" width="6.57421875" style="4" customWidth="1"/>
    <col min="20" max="20" width="8.140625" style="4" customWidth="1"/>
    <col min="21" max="21" width="6.57421875" style="4" customWidth="1"/>
    <col min="22" max="16384" width="9.140625" style="4" customWidth="1"/>
  </cols>
  <sheetData>
    <row r="1" spans="2:7" ht="15" customHeight="1">
      <c r="B1" s="93" t="s">
        <v>482</v>
      </c>
      <c r="C1" s="4"/>
      <c r="D1" s="95"/>
      <c r="E1" s="95"/>
      <c r="G1" s="14"/>
    </row>
    <row r="2" ht="12.75" customHeight="1"/>
    <row r="3" spans="1:6" ht="15" customHeight="1">
      <c r="A3" s="51" t="s">
        <v>490</v>
      </c>
      <c r="C3" s="51"/>
      <c r="D3" s="51"/>
      <c r="E3" s="51"/>
      <c r="F3" s="51"/>
    </row>
    <row r="4" ht="12.75" customHeight="1" thickBot="1">
      <c r="L4" s="32" t="s">
        <v>483</v>
      </c>
    </row>
    <row r="5" spans="3:17" ht="12.75">
      <c r="C5" s="175"/>
      <c r="D5" s="1341"/>
      <c r="E5" s="1342"/>
      <c r="F5" s="263" t="s">
        <v>1249</v>
      </c>
      <c r="G5" s="561"/>
      <c r="H5" s="573" t="s">
        <v>23</v>
      </c>
      <c r="I5" s="573" t="s">
        <v>24</v>
      </c>
      <c r="J5" s="573" t="s">
        <v>259</v>
      </c>
      <c r="K5" s="1122" t="s">
        <v>264</v>
      </c>
      <c r="L5" s="1226" t="s">
        <v>724</v>
      </c>
      <c r="M5" s="77"/>
      <c r="N5" s="77"/>
      <c r="O5" s="77"/>
      <c r="P5" s="77"/>
      <c r="Q5" s="77"/>
    </row>
    <row r="6" spans="3:17" ht="10.5" customHeight="1">
      <c r="C6" s="1367" t="s">
        <v>1001</v>
      </c>
      <c r="D6" s="1344" t="s">
        <v>910</v>
      </c>
      <c r="E6" s="1344" t="s">
        <v>1032</v>
      </c>
      <c r="F6" s="1349" t="s">
        <v>811</v>
      </c>
      <c r="G6" s="28" t="s">
        <v>491</v>
      </c>
      <c r="H6" s="1124">
        <v>327</v>
      </c>
      <c r="I6" s="1124">
        <v>362</v>
      </c>
      <c r="J6" s="1124">
        <v>361</v>
      </c>
      <c r="K6" s="1227">
        <v>345</v>
      </c>
      <c r="L6" s="1228">
        <v>338</v>
      </c>
      <c r="M6" s="96"/>
      <c r="N6" s="24"/>
      <c r="O6" s="24"/>
      <c r="P6" s="24"/>
      <c r="Q6" s="24"/>
    </row>
    <row r="7" spans="3:17" ht="10.5" customHeight="1">
      <c r="C7" s="1368"/>
      <c r="D7" s="1356"/>
      <c r="E7" s="1356"/>
      <c r="F7" s="1349"/>
      <c r="G7" s="28" t="s">
        <v>492</v>
      </c>
      <c r="H7" s="1124">
        <v>51</v>
      </c>
      <c r="I7" s="1124">
        <v>45</v>
      </c>
      <c r="J7" s="1124">
        <v>53</v>
      </c>
      <c r="K7" s="1227">
        <v>50</v>
      </c>
      <c r="L7" s="1228">
        <v>44</v>
      </c>
      <c r="M7" s="96"/>
      <c r="N7" s="24"/>
      <c r="O7" s="24"/>
      <c r="P7" s="24"/>
      <c r="Q7" s="24"/>
    </row>
    <row r="8" spans="3:17" ht="10.5" customHeight="1">
      <c r="C8" s="1368"/>
      <c r="D8" s="1356"/>
      <c r="E8" s="1356"/>
      <c r="F8" s="1349"/>
      <c r="G8" s="28" t="s">
        <v>493</v>
      </c>
      <c r="H8" s="1124">
        <v>35</v>
      </c>
      <c r="I8" s="1124">
        <v>37</v>
      </c>
      <c r="J8" s="1124">
        <v>38</v>
      </c>
      <c r="K8" s="1227">
        <v>37</v>
      </c>
      <c r="L8" s="1228">
        <v>37</v>
      </c>
      <c r="M8" s="77"/>
      <c r="N8" s="77"/>
      <c r="O8" s="77"/>
      <c r="P8" s="77"/>
      <c r="Q8" s="24"/>
    </row>
    <row r="9" spans="3:17" ht="10.5" customHeight="1">
      <c r="C9" s="1368"/>
      <c r="D9" s="1356"/>
      <c r="E9" s="1356"/>
      <c r="F9" s="1349"/>
      <c r="G9" s="28" t="s">
        <v>735</v>
      </c>
      <c r="H9" s="1124">
        <v>30</v>
      </c>
      <c r="I9" s="1124">
        <v>28</v>
      </c>
      <c r="J9" s="1124">
        <v>28</v>
      </c>
      <c r="K9" s="1227">
        <v>30</v>
      </c>
      <c r="L9" s="1228">
        <v>30</v>
      </c>
      <c r="M9" s="77"/>
      <c r="N9" s="77"/>
      <c r="O9" s="77"/>
      <c r="P9" s="77"/>
      <c r="Q9" s="24"/>
    </row>
    <row r="10" spans="3:17" ht="10.5" customHeight="1">
      <c r="C10" s="1368"/>
      <c r="D10" s="1356"/>
      <c r="E10" s="1356"/>
      <c r="F10" s="1343" t="s">
        <v>489</v>
      </c>
      <c r="G10" s="28" t="s">
        <v>491</v>
      </c>
      <c r="H10" s="1124">
        <v>6</v>
      </c>
      <c r="I10" s="1124">
        <v>1</v>
      </c>
      <c r="J10" s="1124">
        <v>1</v>
      </c>
      <c r="K10" s="1227">
        <v>1</v>
      </c>
      <c r="L10" s="1228">
        <v>5</v>
      </c>
      <c r="M10" s="77"/>
      <c r="N10" s="77"/>
      <c r="O10" s="77"/>
      <c r="P10" s="77"/>
      <c r="Q10" s="77"/>
    </row>
    <row r="11" spans="3:17" ht="10.5" customHeight="1">
      <c r="C11" s="1368"/>
      <c r="D11" s="1356"/>
      <c r="E11" s="1356"/>
      <c r="F11" s="1343"/>
      <c r="G11" s="28" t="s">
        <v>492</v>
      </c>
      <c r="H11" s="1124">
        <v>2</v>
      </c>
      <c r="I11" s="1124">
        <v>1</v>
      </c>
      <c r="J11" s="1124">
        <v>0</v>
      </c>
      <c r="K11" s="1227">
        <v>1</v>
      </c>
      <c r="L11" s="1228">
        <v>1</v>
      </c>
      <c r="M11" s="77"/>
      <c r="N11" s="77"/>
      <c r="O11" s="77"/>
      <c r="P11" s="77"/>
      <c r="Q11" s="77"/>
    </row>
    <row r="12" spans="3:17" ht="10.5" customHeight="1">
      <c r="C12" s="1368"/>
      <c r="D12" s="1356"/>
      <c r="E12" s="1356"/>
      <c r="F12" s="1343"/>
      <c r="G12" s="28" t="s">
        <v>493</v>
      </c>
      <c r="H12" s="1124">
        <v>2</v>
      </c>
      <c r="I12" s="1124">
        <v>1</v>
      </c>
      <c r="J12" s="1124">
        <v>0</v>
      </c>
      <c r="K12" s="1227">
        <v>1</v>
      </c>
      <c r="L12" s="1228">
        <v>1</v>
      </c>
      <c r="Q12" s="77"/>
    </row>
    <row r="13" spans="3:17" ht="10.5" customHeight="1">
      <c r="C13" s="1368"/>
      <c r="D13" s="1356"/>
      <c r="E13" s="1357"/>
      <c r="F13" s="1343"/>
      <c r="G13" s="28" t="s">
        <v>735</v>
      </c>
      <c r="H13" s="1124">
        <v>0</v>
      </c>
      <c r="I13" s="1124">
        <v>0</v>
      </c>
      <c r="J13" s="1124">
        <v>0</v>
      </c>
      <c r="K13" s="1227">
        <v>0</v>
      </c>
      <c r="L13" s="1228">
        <v>0</v>
      </c>
      <c r="M13" s="77"/>
      <c r="N13" s="77"/>
      <c r="O13" s="77"/>
      <c r="P13" s="77"/>
      <c r="Q13" s="24"/>
    </row>
    <row r="14" spans="3:17" ht="10.5" customHeight="1">
      <c r="C14" s="1368"/>
      <c r="D14" s="1356"/>
      <c r="E14" s="1344" t="s">
        <v>1033</v>
      </c>
      <c r="F14" s="1349" t="s">
        <v>811</v>
      </c>
      <c r="G14" s="28" t="s">
        <v>491</v>
      </c>
      <c r="H14" s="1124">
        <v>1116</v>
      </c>
      <c r="I14" s="1124">
        <v>1027</v>
      </c>
      <c r="J14" s="1124">
        <v>1068</v>
      </c>
      <c r="K14" s="1227">
        <v>974</v>
      </c>
      <c r="L14" s="1228">
        <v>914</v>
      </c>
      <c r="M14" s="96"/>
      <c r="N14" s="24"/>
      <c r="O14" s="24"/>
      <c r="P14" s="24"/>
      <c r="Q14" s="24"/>
    </row>
    <row r="15" spans="3:17" ht="10.5" customHeight="1">
      <c r="C15" s="1368"/>
      <c r="D15" s="1356"/>
      <c r="E15" s="1345"/>
      <c r="F15" s="1349"/>
      <c r="G15" s="28" t="s">
        <v>492</v>
      </c>
      <c r="H15" s="1124">
        <v>168</v>
      </c>
      <c r="I15" s="1124">
        <v>171</v>
      </c>
      <c r="J15" s="1124">
        <v>172</v>
      </c>
      <c r="K15" s="1227">
        <v>177</v>
      </c>
      <c r="L15" s="1228">
        <v>167</v>
      </c>
      <c r="M15" s="96"/>
      <c r="N15" s="24"/>
      <c r="O15" s="24"/>
      <c r="P15" s="24"/>
      <c r="Q15" s="24"/>
    </row>
    <row r="16" spans="3:17" ht="10.5" customHeight="1">
      <c r="C16" s="1368"/>
      <c r="D16" s="1356"/>
      <c r="E16" s="1345"/>
      <c r="F16" s="1349"/>
      <c r="G16" s="28" t="s">
        <v>493</v>
      </c>
      <c r="H16" s="1124">
        <v>132</v>
      </c>
      <c r="I16" s="1124">
        <v>134</v>
      </c>
      <c r="J16" s="1124">
        <v>134</v>
      </c>
      <c r="K16" s="1227">
        <v>133</v>
      </c>
      <c r="L16" s="1228">
        <v>133</v>
      </c>
      <c r="M16" s="77"/>
      <c r="N16" s="77"/>
      <c r="O16" s="77"/>
      <c r="P16" s="77"/>
      <c r="Q16" s="24"/>
    </row>
    <row r="17" spans="3:17" ht="10.5" customHeight="1">
      <c r="C17" s="1368"/>
      <c r="D17" s="1356"/>
      <c r="E17" s="1345"/>
      <c r="F17" s="1349"/>
      <c r="G17" s="28" t="s">
        <v>735</v>
      </c>
      <c r="H17" s="1124">
        <v>120</v>
      </c>
      <c r="I17" s="1124">
        <v>118</v>
      </c>
      <c r="J17" s="1124">
        <v>118</v>
      </c>
      <c r="K17" s="1227">
        <v>130</v>
      </c>
      <c r="L17" s="1228">
        <v>130</v>
      </c>
      <c r="M17" s="77"/>
      <c r="N17" s="77"/>
      <c r="O17" s="77"/>
      <c r="P17" s="77"/>
      <c r="Q17" s="24"/>
    </row>
    <row r="18" spans="3:17" ht="10.5" customHeight="1">
      <c r="C18" s="1368"/>
      <c r="D18" s="1356"/>
      <c r="E18" s="1345"/>
      <c r="F18" s="1343" t="s">
        <v>489</v>
      </c>
      <c r="G18" s="28" t="s">
        <v>491</v>
      </c>
      <c r="H18" s="1124">
        <v>3</v>
      </c>
      <c r="I18" s="1124">
        <v>4</v>
      </c>
      <c r="J18" s="1124">
        <v>2</v>
      </c>
      <c r="K18" s="1227">
        <v>3</v>
      </c>
      <c r="L18" s="1228">
        <v>6</v>
      </c>
      <c r="M18" s="77"/>
      <c r="N18" s="77"/>
      <c r="O18" s="77"/>
      <c r="P18" s="77"/>
      <c r="Q18" s="77"/>
    </row>
    <row r="19" spans="3:17" ht="10.5" customHeight="1">
      <c r="C19" s="1368"/>
      <c r="D19" s="1356"/>
      <c r="E19" s="1345"/>
      <c r="F19" s="1343"/>
      <c r="G19" s="28" t="s">
        <v>492</v>
      </c>
      <c r="H19" s="1124">
        <v>3</v>
      </c>
      <c r="I19" s="1124">
        <v>1</v>
      </c>
      <c r="J19" s="1124">
        <v>2</v>
      </c>
      <c r="K19" s="1227">
        <v>2</v>
      </c>
      <c r="L19" s="1228">
        <v>3</v>
      </c>
      <c r="M19" s="77"/>
      <c r="N19" s="77"/>
      <c r="O19" s="77"/>
      <c r="P19" s="77"/>
      <c r="Q19" s="77"/>
    </row>
    <row r="20" spans="3:17" ht="10.5" customHeight="1">
      <c r="C20" s="1368"/>
      <c r="D20" s="1356"/>
      <c r="E20" s="1345"/>
      <c r="F20" s="1343"/>
      <c r="G20" s="28" t="s">
        <v>493</v>
      </c>
      <c r="H20" s="1124">
        <v>3</v>
      </c>
      <c r="I20" s="1124">
        <v>1</v>
      </c>
      <c r="J20" s="1124">
        <v>1</v>
      </c>
      <c r="K20" s="1227">
        <v>2</v>
      </c>
      <c r="L20" s="1228">
        <v>2</v>
      </c>
      <c r="Q20" s="77"/>
    </row>
    <row r="21" spans="3:17" ht="10.5" customHeight="1">
      <c r="C21" s="1368"/>
      <c r="D21" s="1356"/>
      <c r="E21" s="1346"/>
      <c r="F21" s="1343"/>
      <c r="G21" s="28" t="s">
        <v>735</v>
      </c>
      <c r="H21" s="1124">
        <v>0</v>
      </c>
      <c r="I21" s="1124">
        <v>0</v>
      </c>
      <c r="J21" s="1124">
        <v>0</v>
      </c>
      <c r="K21" s="1227">
        <v>0</v>
      </c>
      <c r="L21" s="1228">
        <v>0</v>
      </c>
      <c r="M21" s="77"/>
      <c r="N21" s="77"/>
      <c r="O21" s="77"/>
      <c r="P21" s="77"/>
      <c r="Q21" s="24"/>
    </row>
    <row r="22" spans="3:17" ht="10.5" customHeight="1">
      <c r="C22" s="1368"/>
      <c r="D22" s="1356"/>
      <c r="E22" s="1344" t="s">
        <v>1034</v>
      </c>
      <c r="F22" s="1349" t="s">
        <v>811</v>
      </c>
      <c r="G22" s="28" t="s">
        <v>491</v>
      </c>
      <c r="H22" s="1124">
        <v>226</v>
      </c>
      <c r="I22" s="1124">
        <v>200</v>
      </c>
      <c r="J22" s="1124">
        <v>173</v>
      </c>
      <c r="K22" s="1227">
        <v>170</v>
      </c>
      <c r="L22" s="1228">
        <v>193</v>
      </c>
      <c r="M22" s="96"/>
      <c r="N22" s="24"/>
      <c r="O22" s="24"/>
      <c r="P22" s="24"/>
      <c r="Q22" s="24"/>
    </row>
    <row r="23" spans="3:17" ht="10.5" customHeight="1">
      <c r="C23" s="1368"/>
      <c r="D23" s="1356"/>
      <c r="E23" s="1345"/>
      <c r="F23" s="1349"/>
      <c r="G23" s="28" t="s">
        <v>492</v>
      </c>
      <c r="H23" s="1124">
        <v>55</v>
      </c>
      <c r="I23" s="1124">
        <v>51</v>
      </c>
      <c r="J23" s="1124">
        <v>50</v>
      </c>
      <c r="K23" s="1227">
        <v>59</v>
      </c>
      <c r="L23" s="1228">
        <v>57</v>
      </c>
      <c r="M23" s="96"/>
      <c r="N23" s="24"/>
      <c r="O23" s="24"/>
      <c r="P23" s="24"/>
      <c r="Q23" s="24"/>
    </row>
    <row r="24" spans="3:17" ht="10.5" customHeight="1">
      <c r="C24" s="1368"/>
      <c r="D24" s="1356"/>
      <c r="E24" s="1345"/>
      <c r="F24" s="1349"/>
      <c r="G24" s="28" t="s">
        <v>493</v>
      </c>
      <c r="H24" s="1124">
        <v>36</v>
      </c>
      <c r="I24" s="1124">
        <v>36</v>
      </c>
      <c r="J24" s="1124">
        <v>36</v>
      </c>
      <c r="K24" s="1227">
        <v>37</v>
      </c>
      <c r="L24" s="1228">
        <v>36</v>
      </c>
      <c r="M24" s="77"/>
      <c r="N24" s="77"/>
      <c r="O24" s="77"/>
      <c r="P24" s="77"/>
      <c r="Q24" s="24"/>
    </row>
    <row r="25" spans="3:17" ht="10.5" customHeight="1">
      <c r="C25" s="1368"/>
      <c r="D25" s="1356"/>
      <c r="E25" s="1345"/>
      <c r="F25" s="1349"/>
      <c r="G25" s="28" t="s">
        <v>735</v>
      </c>
      <c r="H25" s="1124">
        <v>27</v>
      </c>
      <c r="I25" s="1124">
        <v>25</v>
      </c>
      <c r="J25" s="1124">
        <v>25</v>
      </c>
      <c r="K25" s="1227">
        <v>30</v>
      </c>
      <c r="L25" s="1228">
        <v>30</v>
      </c>
      <c r="M25" s="77"/>
      <c r="N25" s="77"/>
      <c r="O25" s="77"/>
      <c r="P25" s="77"/>
      <c r="Q25" s="24"/>
    </row>
    <row r="26" spans="3:17" ht="10.5" customHeight="1">
      <c r="C26" s="1368"/>
      <c r="D26" s="1356"/>
      <c r="E26" s="1345"/>
      <c r="F26" s="1343" t="s">
        <v>489</v>
      </c>
      <c r="G26" s="28" t="s">
        <v>491</v>
      </c>
      <c r="H26" s="1124">
        <v>0</v>
      </c>
      <c r="I26" s="1124" t="s">
        <v>1035</v>
      </c>
      <c r="J26" s="1124">
        <v>1</v>
      </c>
      <c r="K26" s="1227">
        <v>0</v>
      </c>
      <c r="L26" s="1228">
        <v>1</v>
      </c>
      <c r="M26" s="77"/>
      <c r="N26" s="77"/>
      <c r="O26" s="77"/>
      <c r="P26" s="77"/>
      <c r="Q26" s="77"/>
    </row>
    <row r="27" spans="3:17" ht="10.5" customHeight="1">
      <c r="C27" s="1368"/>
      <c r="D27" s="1356"/>
      <c r="E27" s="1345"/>
      <c r="F27" s="1343"/>
      <c r="G27" s="28" t="s">
        <v>492</v>
      </c>
      <c r="H27" s="1124">
        <v>0</v>
      </c>
      <c r="I27" s="1124" t="s">
        <v>292</v>
      </c>
      <c r="J27" s="1124">
        <v>1</v>
      </c>
      <c r="K27" s="1227">
        <v>0</v>
      </c>
      <c r="L27" s="1228">
        <v>1</v>
      </c>
      <c r="M27" s="77"/>
      <c r="N27" s="77"/>
      <c r="O27" s="77"/>
      <c r="P27" s="77"/>
      <c r="Q27" s="77"/>
    </row>
    <row r="28" spans="3:17" ht="10.5" customHeight="1">
      <c r="C28" s="1368"/>
      <c r="D28" s="1356"/>
      <c r="E28" s="1345"/>
      <c r="F28" s="1343"/>
      <c r="G28" s="28" t="s">
        <v>493</v>
      </c>
      <c r="H28" s="1124">
        <v>0</v>
      </c>
      <c r="I28" s="1124" t="s">
        <v>1040</v>
      </c>
      <c r="J28" s="1124">
        <v>0</v>
      </c>
      <c r="K28" s="1227">
        <v>0</v>
      </c>
      <c r="L28" s="1228">
        <v>1</v>
      </c>
      <c r="Q28" s="77"/>
    </row>
    <row r="29" spans="3:17" ht="10.5" customHeight="1">
      <c r="C29" s="1368"/>
      <c r="D29" s="1357"/>
      <c r="E29" s="1346"/>
      <c r="F29" s="1343"/>
      <c r="G29" s="28" t="s">
        <v>735</v>
      </c>
      <c r="H29" s="1124">
        <v>0</v>
      </c>
      <c r="I29" s="1124">
        <f>-J29</f>
        <v>0</v>
      </c>
      <c r="J29" s="1124">
        <v>0</v>
      </c>
      <c r="K29" s="1227">
        <v>0</v>
      </c>
      <c r="L29" s="1228">
        <v>0</v>
      </c>
      <c r="M29" s="77"/>
      <c r="N29" s="77"/>
      <c r="O29" s="77"/>
      <c r="P29" s="77"/>
      <c r="Q29" s="24"/>
    </row>
    <row r="30" spans="3:17" ht="10.5" customHeight="1">
      <c r="C30" s="1368"/>
      <c r="D30" s="1358" t="s">
        <v>574</v>
      </c>
      <c r="E30" s="1359"/>
      <c r="F30" s="1360"/>
      <c r="G30" s="28" t="s">
        <v>491</v>
      </c>
      <c r="H30" s="1124">
        <f aca="true" t="shared" si="0" ref="H30:L33">SUM(H6,H10,H14,H18,H22,H26)</f>
        <v>1678</v>
      </c>
      <c r="I30" s="1124">
        <f t="shared" si="0"/>
        <v>1594</v>
      </c>
      <c r="J30" s="1124">
        <f t="shared" si="0"/>
        <v>1606</v>
      </c>
      <c r="K30" s="1227">
        <f t="shared" si="0"/>
        <v>1493</v>
      </c>
      <c r="L30" s="1228">
        <f t="shared" si="0"/>
        <v>1457</v>
      </c>
      <c r="M30" s="77"/>
      <c r="N30" s="77"/>
      <c r="O30" s="77"/>
      <c r="P30" s="77"/>
      <c r="Q30" s="77"/>
    </row>
    <row r="31" spans="3:17" ht="10.5" customHeight="1">
      <c r="C31" s="1368"/>
      <c r="D31" s="1361"/>
      <c r="E31" s="1362"/>
      <c r="F31" s="1363"/>
      <c r="G31" s="28" t="s">
        <v>492</v>
      </c>
      <c r="H31" s="1124">
        <f t="shared" si="0"/>
        <v>279</v>
      </c>
      <c r="I31" s="1124">
        <f t="shared" si="0"/>
        <v>269</v>
      </c>
      <c r="J31" s="1124">
        <f t="shared" si="0"/>
        <v>278</v>
      </c>
      <c r="K31" s="1227">
        <f t="shared" si="0"/>
        <v>289</v>
      </c>
      <c r="L31" s="1228">
        <f t="shared" si="0"/>
        <v>273</v>
      </c>
      <c r="M31" s="77"/>
      <c r="N31" s="77"/>
      <c r="O31" s="77"/>
      <c r="P31" s="77"/>
      <c r="Q31" s="77"/>
    </row>
    <row r="32" spans="3:17" ht="10.5" customHeight="1">
      <c r="C32" s="1368"/>
      <c r="D32" s="1361"/>
      <c r="E32" s="1362"/>
      <c r="F32" s="1363"/>
      <c r="G32" s="28" t="s">
        <v>493</v>
      </c>
      <c r="H32" s="1124">
        <f t="shared" si="0"/>
        <v>208</v>
      </c>
      <c r="I32" s="1124">
        <f t="shared" si="0"/>
        <v>209</v>
      </c>
      <c r="J32" s="1124">
        <f t="shared" si="0"/>
        <v>209</v>
      </c>
      <c r="K32" s="1227">
        <f t="shared" si="0"/>
        <v>210</v>
      </c>
      <c r="L32" s="1228">
        <f t="shared" si="0"/>
        <v>210</v>
      </c>
      <c r="Q32" s="77"/>
    </row>
    <row r="33" spans="3:17" ht="10.5" customHeight="1">
      <c r="C33" s="1368"/>
      <c r="D33" s="1364"/>
      <c r="E33" s="1365"/>
      <c r="F33" s="1366"/>
      <c r="G33" s="28" t="s">
        <v>735</v>
      </c>
      <c r="H33" s="1124">
        <f t="shared" si="0"/>
        <v>177</v>
      </c>
      <c r="I33" s="1124">
        <f t="shared" si="0"/>
        <v>171</v>
      </c>
      <c r="J33" s="1124">
        <f t="shared" si="0"/>
        <v>171</v>
      </c>
      <c r="K33" s="1227">
        <f t="shared" si="0"/>
        <v>190</v>
      </c>
      <c r="L33" s="1228">
        <f t="shared" si="0"/>
        <v>190</v>
      </c>
      <c r="M33" s="77"/>
      <c r="N33" s="77"/>
      <c r="O33" s="77"/>
      <c r="P33" s="77"/>
      <c r="Q33" s="24"/>
    </row>
    <row r="34" spans="3:17" ht="10.5" customHeight="1">
      <c r="C34" s="1368"/>
      <c r="D34" s="1350" t="s">
        <v>911</v>
      </c>
      <c r="E34" s="1351"/>
      <c r="F34" s="1349" t="s">
        <v>811</v>
      </c>
      <c r="G34" s="28" t="s">
        <v>491</v>
      </c>
      <c r="H34" s="1124">
        <v>218</v>
      </c>
      <c r="I34" s="1124">
        <v>177</v>
      </c>
      <c r="J34" s="1124">
        <v>175</v>
      </c>
      <c r="K34" s="1227">
        <v>168</v>
      </c>
      <c r="L34" s="1228">
        <v>152</v>
      </c>
      <c r="M34" s="96"/>
      <c r="N34" s="24"/>
      <c r="O34" s="24"/>
      <c r="P34" s="24"/>
      <c r="Q34" s="24"/>
    </row>
    <row r="35" spans="3:17" ht="10.5" customHeight="1">
      <c r="C35" s="1368"/>
      <c r="D35" s="1352"/>
      <c r="E35" s="1353"/>
      <c r="F35" s="1349"/>
      <c r="G35" s="28" t="s">
        <v>492</v>
      </c>
      <c r="H35" s="1124">
        <v>47</v>
      </c>
      <c r="I35" s="1124">
        <v>51</v>
      </c>
      <c r="J35" s="1124">
        <v>62</v>
      </c>
      <c r="K35" s="1227">
        <v>45</v>
      </c>
      <c r="L35" s="1228">
        <v>59</v>
      </c>
      <c r="M35" s="96"/>
      <c r="N35" s="24"/>
      <c r="O35" s="24"/>
      <c r="P35" s="24"/>
      <c r="Q35" s="24"/>
    </row>
    <row r="36" spans="3:17" ht="10.5" customHeight="1">
      <c r="C36" s="1368"/>
      <c r="D36" s="1352"/>
      <c r="E36" s="1353"/>
      <c r="F36" s="1349"/>
      <c r="G36" s="28" t="s">
        <v>493</v>
      </c>
      <c r="H36" s="1124">
        <v>34</v>
      </c>
      <c r="I36" s="1124">
        <v>34</v>
      </c>
      <c r="J36" s="1124">
        <v>36</v>
      </c>
      <c r="K36" s="1227">
        <v>36</v>
      </c>
      <c r="L36" s="1228">
        <v>36</v>
      </c>
      <c r="M36" s="77"/>
      <c r="N36" s="77"/>
      <c r="O36" s="77"/>
      <c r="P36" s="77"/>
      <c r="Q36" s="24"/>
    </row>
    <row r="37" spans="3:17" ht="10.5" customHeight="1">
      <c r="C37" s="1368"/>
      <c r="D37" s="1352"/>
      <c r="E37" s="1353"/>
      <c r="F37" s="1349"/>
      <c r="G37" s="28" t="s">
        <v>735</v>
      </c>
      <c r="H37" s="1124">
        <v>30</v>
      </c>
      <c r="I37" s="1124">
        <v>30</v>
      </c>
      <c r="J37" s="1124">
        <v>30</v>
      </c>
      <c r="K37" s="1227">
        <v>30</v>
      </c>
      <c r="L37" s="1228">
        <v>30</v>
      </c>
      <c r="M37" s="77"/>
      <c r="N37" s="77"/>
      <c r="O37" s="77"/>
      <c r="P37" s="77"/>
      <c r="Q37" s="24"/>
    </row>
    <row r="38" spans="3:17" ht="10.5" customHeight="1">
      <c r="C38" s="1368"/>
      <c r="D38" s="1352"/>
      <c r="E38" s="1353"/>
      <c r="F38" s="1343" t="s">
        <v>489</v>
      </c>
      <c r="G38" s="28" t="s">
        <v>491</v>
      </c>
      <c r="H38" s="1124">
        <v>0</v>
      </c>
      <c r="I38" s="1124">
        <v>2</v>
      </c>
      <c r="J38" s="1124">
        <v>0</v>
      </c>
      <c r="K38" s="1227">
        <v>0</v>
      </c>
      <c r="L38" s="1228">
        <v>0</v>
      </c>
      <c r="M38" s="77"/>
      <c r="N38" s="77"/>
      <c r="O38" s="77"/>
      <c r="P38" s="77"/>
      <c r="Q38" s="77"/>
    </row>
    <row r="39" spans="3:17" ht="10.5" customHeight="1">
      <c r="C39" s="1368"/>
      <c r="D39" s="1352"/>
      <c r="E39" s="1353"/>
      <c r="F39" s="1343"/>
      <c r="G39" s="28" t="s">
        <v>492</v>
      </c>
      <c r="H39" s="1124">
        <v>0</v>
      </c>
      <c r="I39" s="1124">
        <v>1</v>
      </c>
      <c r="J39" s="1124">
        <v>0</v>
      </c>
      <c r="K39" s="1227">
        <v>0</v>
      </c>
      <c r="L39" s="1228">
        <v>0</v>
      </c>
      <c r="M39" s="77"/>
      <c r="N39" s="77"/>
      <c r="O39" s="77"/>
      <c r="P39" s="77"/>
      <c r="Q39" s="77"/>
    </row>
    <row r="40" spans="3:17" ht="10.5" customHeight="1">
      <c r="C40" s="1368"/>
      <c r="D40" s="1352"/>
      <c r="E40" s="1353"/>
      <c r="F40" s="1343"/>
      <c r="G40" s="28" t="s">
        <v>493</v>
      </c>
      <c r="H40" s="1124">
        <v>0</v>
      </c>
      <c r="I40" s="1124">
        <v>1</v>
      </c>
      <c r="J40" s="1124">
        <v>0</v>
      </c>
      <c r="K40" s="1227">
        <v>0</v>
      </c>
      <c r="L40" s="1228">
        <v>0</v>
      </c>
      <c r="Q40" s="77"/>
    </row>
    <row r="41" spans="3:17" ht="10.5" customHeight="1">
      <c r="C41" s="1368"/>
      <c r="D41" s="1354"/>
      <c r="E41" s="1355"/>
      <c r="F41" s="1343"/>
      <c r="G41" s="28" t="s">
        <v>735</v>
      </c>
      <c r="H41" s="1124">
        <v>0</v>
      </c>
      <c r="I41" s="1124">
        <v>0</v>
      </c>
      <c r="J41" s="1124">
        <v>0</v>
      </c>
      <c r="K41" s="1227">
        <v>0</v>
      </c>
      <c r="L41" s="1228">
        <v>0</v>
      </c>
      <c r="M41" s="77"/>
      <c r="N41" s="77"/>
      <c r="O41" s="77"/>
      <c r="P41" s="77"/>
      <c r="Q41" s="24"/>
    </row>
    <row r="42" spans="3:17" ht="10.5" customHeight="1">
      <c r="C42" s="1368"/>
      <c r="D42" s="1358" t="s">
        <v>574</v>
      </c>
      <c r="E42" s="1359"/>
      <c r="F42" s="1360"/>
      <c r="G42" s="28" t="s">
        <v>491</v>
      </c>
      <c r="H42" s="1124">
        <f aca="true" t="shared" si="1" ref="H42:L45">SUM(H34,H38)</f>
        <v>218</v>
      </c>
      <c r="I42" s="1124">
        <f t="shared" si="1"/>
        <v>179</v>
      </c>
      <c r="J42" s="1124">
        <f t="shared" si="1"/>
        <v>175</v>
      </c>
      <c r="K42" s="1124">
        <f t="shared" si="1"/>
        <v>168</v>
      </c>
      <c r="L42" s="1228">
        <f t="shared" si="1"/>
        <v>152</v>
      </c>
      <c r="M42" s="77"/>
      <c r="N42" s="77"/>
      <c r="O42" s="77"/>
      <c r="P42" s="77"/>
      <c r="Q42" s="77"/>
    </row>
    <row r="43" spans="3:17" ht="10.5" customHeight="1">
      <c r="C43" s="1368"/>
      <c r="D43" s="1361"/>
      <c r="E43" s="1362"/>
      <c r="F43" s="1363"/>
      <c r="G43" s="28" t="s">
        <v>492</v>
      </c>
      <c r="H43" s="1124">
        <f t="shared" si="1"/>
        <v>47</v>
      </c>
      <c r="I43" s="1124">
        <f t="shared" si="1"/>
        <v>52</v>
      </c>
      <c r="J43" s="1124">
        <f t="shared" si="1"/>
        <v>62</v>
      </c>
      <c r="K43" s="1124">
        <f t="shared" si="1"/>
        <v>45</v>
      </c>
      <c r="L43" s="1228">
        <f t="shared" si="1"/>
        <v>59</v>
      </c>
      <c r="M43" s="77"/>
      <c r="N43" s="77"/>
      <c r="O43" s="77"/>
      <c r="P43" s="77"/>
      <c r="Q43" s="77"/>
    </row>
    <row r="44" spans="3:17" ht="10.5" customHeight="1">
      <c r="C44" s="1368"/>
      <c r="D44" s="1361"/>
      <c r="E44" s="1362"/>
      <c r="F44" s="1363"/>
      <c r="G44" s="28" t="s">
        <v>493</v>
      </c>
      <c r="H44" s="1124">
        <f t="shared" si="1"/>
        <v>34</v>
      </c>
      <c r="I44" s="1124">
        <f t="shared" si="1"/>
        <v>35</v>
      </c>
      <c r="J44" s="1125">
        <f t="shared" si="1"/>
        <v>36</v>
      </c>
      <c r="K44" s="1124">
        <f t="shared" si="1"/>
        <v>36</v>
      </c>
      <c r="L44" s="1228">
        <f t="shared" si="1"/>
        <v>36</v>
      </c>
      <c r="Q44" s="77"/>
    </row>
    <row r="45" spans="3:17" ht="10.5" customHeight="1">
      <c r="C45" s="1369"/>
      <c r="D45" s="1364"/>
      <c r="E45" s="1365"/>
      <c r="F45" s="1366"/>
      <c r="G45" s="28" t="s">
        <v>735</v>
      </c>
      <c r="H45" s="1124">
        <f t="shared" si="1"/>
        <v>30</v>
      </c>
      <c r="I45" s="1124">
        <f t="shared" si="1"/>
        <v>30</v>
      </c>
      <c r="J45" s="1125">
        <f t="shared" si="1"/>
        <v>30</v>
      </c>
      <c r="K45" s="1124">
        <f t="shared" si="1"/>
        <v>30</v>
      </c>
      <c r="L45" s="1228">
        <f t="shared" si="1"/>
        <v>30</v>
      </c>
      <c r="M45" s="77"/>
      <c r="N45" s="77"/>
      <c r="O45" s="77"/>
      <c r="P45" s="77"/>
      <c r="Q45" s="24"/>
    </row>
    <row r="46" spans="3:17" ht="10.5" customHeight="1">
      <c r="C46" s="1367" t="s">
        <v>1001</v>
      </c>
      <c r="D46" s="1350" t="s">
        <v>912</v>
      </c>
      <c r="E46" s="1351"/>
      <c r="F46" s="1349" t="s">
        <v>811</v>
      </c>
      <c r="G46" s="28" t="s">
        <v>491</v>
      </c>
      <c r="H46" s="1124">
        <v>240</v>
      </c>
      <c r="I46" s="1124">
        <v>234</v>
      </c>
      <c r="J46" s="1124">
        <v>240</v>
      </c>
      <c r="K46" s="1227">
        <v>215</v>
      </c>
      <c r="L46" s="1228">
        <v>213</v>
      </c>
      <c r="M46" s="96"/>
      <c r="N46" s="24"/>
      <c r="O46" s="24"/>
      <c r="P46" s="24"/>
      <c r="Q46" s="24"/>
    </row>
    <row r="47" spans="3:17" ht="10.5" customHeight="1">
      <c r="C47" s="1368"/>
      <c r="D47" s="1352"/>
      <c r="E47" s="1353"/>
      <c r="F47" s="1349"/>
      <c r="G47" s="28" t="s">
        <v>492</v>
      </c>
      <c r="H47" s="1124">
        <v>96</v>
      </c>
      <c r="I47" s="1124">
        <v>96</v>
      </c>
      <c r="J47" s="1124">
        <v>75</v>
      </c>
      <c r="K47" s="1227">
        <v>75</v>
      </c>
      <c r="L47" s="1228">
        <v>72</v>
      </c>
      <c r="M47" s="96"/>
      <c r="N47" s="24"/>
      <c r="O47" s="24"/>
      <c r="P47" s="24"/>
      <c r="Q47" s="24"/>
    </row>
    <row r="48" spans="3:17" ht="10.5" customHeight="1">
      <c r="C48" s="1368"/>
      <c r="D48" s="1352"/>
      <c r="E48" s="1353"/>
      <c r="F48" s="1349"/>
      <c r="G48" s="28" t="s">
        <v>493</v>
      </c>
      <c r="H48" s="1124">
        <v>65</v>
      </c>
      <c r="I48" s="1124">
        <v>66</v>
      </c>
      <c r="J48" s="1124">
        <v>48</v>
      </c>
      <c r="K48" s="1227">
        <v>48</v>
      </c>
      <c r="L48" s="1228">
        <v>46</v>
      </c>
      <c r="M48" s="77"/>
      <c r="N48" s="77"/>
      <c r="O48" s="77"/>
      <c r="P48" s="77"/>
      <c r="Q48" s="24"/>
    </row>
    <row r="49" spans="3:17" ht="10.5" customHeight="1">
      <c r="C49" s="1368"/>
      <c r="D49" s="1352"/>
      <c r="E49" s="1353"/>
      <c r="F49" s="1349"/>
      <c r="G49" s="28" t="s">
        <v>735</v>
      </c>
      <c r="H49" s="1124">
        <v>60</v>
      </c>
      <c r="I49" s="1124">
        <v>60</v>
      </c>
      <c r="J49" s="1124">
        <v>40</v>
      </c>
      <c r="K49" s="1227">
        <v>40</v>
      </c>
      <c r="L49" s="1228">
        <v>40</v>
      </c>
      <c r="M49" s="77"/>
      <c r="N49" s="77"/>
      <c r="O49" s="77"/>
      <c r="P49" s="77"/>
      <c r="Q49" s="24"/>
    </row>
    <row r="50" spans="3:17" ht="10.5" customHeight="1">
      <c r="C50" s="1368"/>
      <c r="D50" s="1352"/>
      <c r="E50" s="1353"/>
      <c r="F50" s="1349" t="s">
        <v>1093</v>
      </c>
      <c r="G50" s="28" t="s">
        <v>491</v>
      </c>
      <c r="H50" s="1124" t="s">
        <v>1258</v>
      </c>
      <c r="I50" s="1124" t="s">
        <v>1258</v>
      </c>
      <c r="J50" s="1124">
        <v>66</v>
      </c>
      <c r="K50" s="1227">
        <v>65</v>
      </c>
      <c r="L50" s="1228">
        <v>40</v>
      </c>
      <c r="M50" s="77"/>
      <c r="N50" s="77"/>
      <c r="O50" s="77"/>
      <c r="P50" s="77"/>
      <c r="Q50" s="77"/>
    </row>
    <row r="51" spans="3:17" ht="10.5" customHeight="1">
      <c r="C51" s="1368"/>
      <c r="D51" s="1352"/>
      <c r="E51" s="1353"/>
      <c r="F51" s="1349"/>
      <c r="G51" s="28" t="s">
        <v>492</v>
      </c>
      <c r="H51" s="1124" t="s">
        <v>1258</v>
      </c>
      <c r="I51" s="1124" t="s">
        <v>1258</v>
      </c>
      <c r="J51" s="1124">
        <v>21</v>
      </c>
      <c r="K51" s="1227">
        <v>20</v>
      </c>
      <c r="L51" s="1228">
        <v>20</v>
      </c>
      <c r="M51" s="77"/>
      <c r="N51" s="77"/>
      <c r="O51" s="77"/>
      <c r="P51" s="77"/>
      <c r="Q51" s="77"/>
    </row>
    <row r="52" spans="3:17" ht="10.5" customHeight="1">
      <c r="C52" s="1368"/>
      <c r="D52" s="1352"/>
      <c r="E52" s="1353"/>
      <c r="F52" s="1349"/>
      <c r="G52" s="28" t="s">
        <v>493</v>
      </c>
      <c r="H52" s="1124" t="s">
        <v>1040</v>
      </c>
      <c r="I52" s="1124" t="s">
        <v>1040</v>
      </c>
      <c r="J52" s="1124">
        <v>18</v>
      </c>
      <c r="K52" s="1227">
        <v>19</v>
      </c>
      <c r="L52" s="1228">
        <v>20</v>
      </c>
      <c r="M52" s="77"/>
      <c r="N52" s="77"/>
      <c r="O52" s="77"/>
      <c r="P52" s="77"/>
      <c r="Q52" s="77"/>
    </row>
    <row r="53" spans="3:17" ht="10.5" customHeight="1">
      <c r="C53" s="1368"/>
      <c r="D53" s="1352"/>
      <c r="E53" s="1353"/>
      <c r="F53" s="1349"/>
      <c r="G53" s="28" t="s">
        <v>735</v>
      </c>
      <c r="H53" s="1124" t="s">
        <v>1041</v>
      </c>
      <c r="I53" s="1124" t="s">
        <v>1041</v>
      </c>
      <c r="J53" s="1124">
        <v>20</v>
      </c>
      <c r="K53" s="1227">
        <v>20</v>
      </c>
      <c r="L53" s="1228">
        <v>20</v>
      </c>
      <c r="M53" s="77"/>
      <c r="N53" s="77"/>
      <c r="O53" s="77"/>
      <c r="P53" s="77"/>
      <c r="Q53" s="24"/>
    </row>
    <row r="54" spans="3:17" ht="10.5" customHeight="1">
      <c r="C54" s="1368"/>
      <c r="D54" s="1352"/>
      <c r="E54" s="1353"/>
      <c r="F54" s="1343" t="s">
        <v>489</v>
      </c>
      <c r="G54" s="28" t="s">
        <v>491</v>
      </c>
      <c r="H54" s="1124">
        <v>2</v>
      </c>
      <c r="I54" s="1124">
        <v>0</v>
      </c>
      <c r="J54" s="1124">
        <v>3</v>
      </c>
      <c r="K54" s="1227">
        <v>2</v>
      </c>
      <c r="L54" s="1228">
        <v>4</v>
      </c>
      <c r="M54" s="77"/>
      <c r="N54" s="77"/>
      <c r="O54" s="77"/>
      <c r="P54" s="77"/>
      <c r="Q54" s="77"/>
    </row>
    <row r="55" spans="3:17" ht="10.5" customHeight="1">
      <c r="C55" s="1368"/>
      <c r="D55" s="1352"/>
      <c r="E55" s="1353"/>
      <c r="F55" s="1343"/>
      <c r="G55" s="28" t="s">
        <v>492</v>
      </c>
      <c r="H55" s="1124">
        <v>1</v>
      </c>
      <c r="I55" s="1124">
        <v>0</v>
      </c>
      <c r="J55" s="1124">
        <v>0</v>
      </c>
      <c r="K55" s="1227">
        <v>0</v>
      </c>
      <c r="L55" s="1228">
        <v>1</v>
      </c>
      <c r="M55" s="77"/>
      <c r="N55" s="77"/>
      <c r="O55" s="77"/>
      <c r="P55" s="77"/>
      <c r="Q55" s="77"/>
    </row>
    <row r="56" spans="3:17" ht="10.5" customHeight="1">
      <c r="C56" s="1368"/>
      <c r="D56" s="1352"/>
      <c r="E56" s="1353"/>
      <c r="F56" s="1343"/>
      <c r="G56" s="28" t="s">
        <v>493</v>
      </c>
      <c r="H56" s="1124">
        <v>1</v>
      </c>
      <c r="I56" s="1124">
        <v>0</v>
      </c>
      <c r="J56" s="1124">
        <v>0</v>
      </c>
      <c r="K56" s="1227">
        <v>0</v>
      </c>
      <c r="L56" s="1228">
        <v>1</v>
      </c>
      <c r="Q56" s="77"/>
    </row>
    <row r="57" spans="3:17" ht="10.5" customHeight="1">
      <c r="C57" s="1368"/>
      <c r="D57" s="1354"/>
      <c r="E57" s="1355"/>
      <c r="F57" s="1343"/>
      <c r="G57" s="28" t="s">
        <v>735</v>
      </c>
      <c r="H57" s="1124">
        <v>0</v>
      </c>
      <c r="I57" s="1124">
        <v>0</v>
      </c>
      <c r="J57" s="1124">
        <v>0</v>
      </c>
      <c r="K57" s="1124">
        <v>0</v>
      </c>
      <c r="L57" s="1228">
        <v>0</v>
      </c>
      <c r="M57" s="77"/>
      <c r="N57" s="77"/>
      <c r="O57" s="77"/>
      <c r="P57" s="77"/>
      <c r="Q57" s="24"/>
    </row>
    <row r="58" spans="3:17" ht="10.5" customHeight="1">
      <c r="C58" s="1368"/>
      <c r="D58" s="1358" t="s">
        <v>574</v>
      </c>
      <c r="E58" s="1359"/>
      <c r="F58" s="1360"/>
      <c r="G58" s="28" t="s">
        <v>491</v>
      </c>
      <c r="H58" s="1124">
        <f aca="true" t="shared" si="2" ref="H58:L61">SUM(H46,H50,H54)</f>
        <v>242</v>
      </c>
      <c r="I58" s="1124">
        <f t="shared" si="2"/>
        <v>234</v>
      </c>
      <c r="J58" s="1124">
        <f t="shared" si="2"/>
        <v>309</v>
      </c>
      <c r="K58" s="1227">
        <f t="shared" si="2"/>
        <v>282</v>
      </c>
      <c r="L58" s="1228">
        <f t="shared" si="2"/>
        <v>257</v>
      </c>
      <c r="M58" s="77"/>
      <c r="N58" s="77"/>
      <c r="O58" s="77"/>
      <c r="P58" s="77"/>
      <c r="Q58" s="77"/>
    </row>
    <row r="59" spans="3:17" ht="10.5" customHeight="1">
      <c r="C59" s="1368"/>
      <c r="D59" s="1361"/>
      <c r="E59" s="1362"/>
      <c r="F59" s="1363"/>
      <c r="G59" s="28" t="s">
        <v>492</v>
      </c>
      <c r="H59" s="1124">
        <f t="shared" si="2"/>
        <v>97</v>
      </c>
      <c r="I59" s="1124">
        <f t="shared" si="2"/>
        <v>96</v>
      </c>
      <c r="J59" s="1124">
        <f t="shared" si="2"/>
        <v>96</v>
      </c>
      <c r="K59" s="1227">
        <f t="shared" si="2"/>
        <v>95</v>
      </c>
      <c r="L59" s="1228">
        <f t="shared" si="2"/>
        <v>93</v>
      </c>
      <c r="M59" s="77"/>
      <c r="N59" s="77"/>
      <c r="O59" s="77"/>
      <c r="P59" s="77"/>
      <c r="Q59" s="77"/>
    </row>
    <row r="60" spans="3:17" ht="10.5" customHeight="1">
      <c r="C60" s="1368"/>
      <c r="D60" s="1361"/>
      <c r="E60" s="1362"/>
      <c r="F60" s="1363"/>
      <c r="G60" s="28" t="s">
        <v>493</v>
      </c>
      <c r="H60" s="1124">
        <f t="shared" si="2"/>
        <v>66</v>
      </c>
      <c r="I60" s="1124">
        <f t="shared" si="2"/>
        <v>66</v>
      </c>
      <c r="J60" s="1124">
        <f t="shared" si="2"/>
        <v>66</v>
      </c>
      <c r="K60" s="1227">
        <f t="shared" si="2"/>
        <v>67</v>
      </c>
      <c r="L60" s="1228">
        <f t="shared" si="2"/>
        <v>67</v>
      </c>
      <c r="Q60" s="77"/>
    </row>
    <row r="61" spans="3:17" ht="10.5" customHeight="1">
      <c r="C61" s="1368"/>
      <c r="D61" s="1364"/>
      <c r="E61" s="1365"/>
      <c r="F61" s="1366"/>
      <c r="G61" s="28" t="s">
        <v>735</v>
      </c>
      <c r="H61" s="1124">
        <f t="shared" si="2"/>
        <v>60</v>
      </c>
      <c r="I61" s="1124">
        <f t="shared" si="2"/>
        <v>60</v>
      </c>
      <c r="J61" s="1124">
        <f t="shared" si="2"/>
        <v>60</v>
      </c>
      <c r="K61" s="1227">
        <f t="shared" si="2"/>
        <v>60</v>
      </c>
      <c r="L61" s="1228">
        <f t="shared" si="2"/>
        <v>60</v>
      </c>
      <c r="M61" s="77"/>
      <c r="N61" s="77"/>
      <c r="O61" s="77"/>
      <c r="P61" s="77"/>
      <c r="Q61" s="24"/>
    </row>
    <row r="62" spans="3:17" ht="10.5" customHeight="1">
      <c r="C62" s="1368"/>
      <c r="D62" s="1249" t="s">
        <v>913</v>
      </c>
      <c r="E62" s="1244"/>
      <c r="F62" s="1349" t="s">
        <v>811</v>
      </c>
      <c r="G62" s="28" t="s">
        <v>491</v>
      </c>
      <c r="H62" s="1124">
        <v>3531</v>
      </c>
      <c r="I62" s="1125">
        <v>3388</v>
      </c>
      <c r="J62" s="1125">
        <v>3342</v>
      </c>
      <c r="K62" s="1227">
        <v>3127</v>
      </c>
      <c r="L62" s="1228">
        <v>3044</v>
      </c>
      <c r="M62" s="96"/>
      <c r="N62" s="24"/>
      <c r="O62" s="24"/>
      <c r="P62" s="24"/>
      <c r="Q62" s="24"/>
    </row>
    <row r="63" spans="3:17" ht="10.5" customHeight="1">
      <c r="C63" s="1368"/>
      <c r="D63" s="1245"/>
      <c r="E63" s="1335"/>
      <c r="F63" s="1349"/>
      <c r="G63" s="28" t="s">
        <v>492</v>
      </c>
      <c r="H63" s="1124">
        <v>286</v>
      </c>
      <c r="I63" s="1125">
        <v>289</v>
      </c>
      <c r="J63" s="1125">
        <v>277</v>
      </c>
      <c r="K63" s="1227">
        <v>252</v>
      </c>
      <c r="L63" s="1228">
        <v>308</v>
      </c>
      <c r="M63" s="96"/>
      <c r="N63" s="24"/>
      <c r="O63" s="24"/>
      <c r="P63" s="24"/>
      <c r="Q63" s="24"/>
    </row>
    <row r="64" spans="3:17" ht="10.5" customHeight="1">
      <c r="C64" s="1368"/>
      <c r="D64" s="1245"/>
      <c r="E64" s="1335"/>
      <c r="F64" s="1349"/>
      <c r="G64" s="28" t="s">
        <v>493</v>
      </c>
      <c r="H64" s="1124">
        <v>180</v>
      </c>
      <c r="I64" s="1125">
        <v>182</v>
      </c>
      <c r="J64" s="1125">
        <v>182</v>
      </c>
      <c r="K64" s="1227">
        <v>179</v>
      </c>
      <c r="L64" s="1228">
        <v>179</v>
      </c>
      <c r="M64" s="77"/>
      <c r="N64" s="77"/>
      <c r="O64" s="77"/>
      <c r="P64" s="77"/>
      <c r="Q64" s="24"/>
    </row>
    <row r="65" spans="3:17" ht="10.5" customHeight="1">
      <c r="C65" s="1368"/>
      <c r="D65" s="1245"/>
      <c r="E65" s="1335"/>
      <c r="F65" s="1349"/>
      <c r="G65" s="28" t="s">
        <v>735</v>
      </c>
      <c r="H65" s="1124">
        <v>154</v>
      </c>
      <c r="I65" s="1125">
        <v>146</v>
      </c>
      <c r="J65" s="1125">
        <v>146</v>
      </c>
      <c r="K65" s="1227">
        <v>180</v>
      </c>
      <c r="L65" s="1228">
        <v>180</v>
      </c>
      <c r="M65" s="77"/>
      <c r="N65" s="77"/>
      <c r="O65" s="77"/>
      <c r="P65" s="77"/>
      <c r="Q65" s="24"/>
    </row>
    <row r="66" spans="3:17" ht="10.5" customHeight="1">
      <c r="C66" s="1368"/>
      <c r="D66" s="1245"/>
      <c r="E66" s="1335"/>
      <c r="F66" s="1343" t="s">
        <v>489</v>
      </c>
      <c r="G66" s="28" t="s">
        <v>491</v>
      </c>
      <c r="H66" s="1124">
        <v>29</v>
      </c>
      <c r="I66" s="1125">
        <v>22</v>
      </c>
      <c r="J66" s="1125">
        <v>33</v>
      </c>
      <c r="K66" s="1227">
        <v>26</v>
      </c>
      <c r="L66" s="1228">
        <v>49</v>
      </c>
      <c r="M66" s="77"/>
      <c r="N66" s="77"/>
      <c r="O66" s="77"/>
      <c r="P66" s="77"/>
      <c r="Q66" s="77"/>
    </row>
    <row r="67" spans="3:17" ht="10.5" customHeight="1">
      <c r="C67" s="1368"/>
      <c r="D67" s="1245"/>
      <c r="E67" s="1335"/>
      <c r="F67" s="1343"/>
      <c r="G67" s="28" t="s">
        <v>492</v>
      </c>
      <c r="H67" s="1124">
        <v>5</v>
      </c>
      <c r="I67" s="1125">
        <v>6</v>
      </c>
      <c r="J67" s="1125">
        <v>5</v>
      </c>
      <c r="K67" s="1227">
        <v>7</v>
      </c>
      <c r="L67" s="1228">
        <v>10</v>
      </c>
      <c r="M67" s="77"/>
      <c r="N67" s="77"/>
      <c r="O67" s="77"/>
      <c r="P67" s="77"/>
      <c r="Q67" s="77"/>
    </row>
    <row r="68" spans="3:17" ht="10.5" customHeight="1">
      <c r="C68" s="1368"/>
      <c r="D68" s="1245"/>
      <c r="E68" s="1335"/>
      <c r="F68" s="1343"/>
      <c r="G68" s="28" t="s">
        <v>493</v>
      </c>
      <c r="H68" s="1124">
        <v>5</v>
      </c>
      <c r="I68" s="1125">
        <v>4</v>
      </c>
      <c r="J68" s="1125">
        <v>4</v>
      </c>
      <c r="K68" s="1227">
        <v>7</v>
      </c>
      <c r="L68" s="1228">
        <v>10</v>
      </c>
      <c r="Q68" s="77"/>
    </row>
    <row r="69" spans="3:17" ht="10.5" customHeight="1">
      <c r="C69" s="1368"/>
      <c r="D69" s="1336"/>
      <c r="E69" s="1337"/>
      <c r="F69" s="1343"/>
      <c r="G69" s="28" t="s">
        <v>735</v>
      </c>
      <c r="H69" s="1124">
        <v>0</v>
      </c>
      <c r="I69" s="1125">
        <v>0</v>
      </c>
      <c r="J69" s="1124">
        <v>0</v>
      </c>
      <c r="K69" s="1124">
        <v>0</v>
      </c>
      <c r="L69" s="1228">
        <v>0</v>
      </c>
      <c r="M69" s="77"/>
      <c r="N69" s="77"/>
      <c r="O69" s="77"/>
      <c r="P69" s="77"/>
      <c r="Q69" s="24"/>
    </row>
    <row r="70" spans="3:17" ht="10.5" customHeight="1">
      <c r="C70" s="1368"/>
      <c r="D70" s="1358" t="s">
        <v>574</v>
      </c>
      <c r="E70" s="1359"/>
      <c r="F70" s="1360"/>
      <c r="G70" s="28" t="s">
        <v>491</v>
      </c>
      <c r="H70" s="1124">
        <f aca="true" t="shared" si="3" ref="H70:L73">SUM(H62,H66)</f>
        <v>3560</v>
      </c>
      <c r="I70" s="1124">
        <f t="shared" si="3"/>
        <v>3410</v>
      </c>
      <c r="J70" s="1124">
        <f t="shared" si="3"/>
        <v>3375</v>
      </c>
      <c r="K70" s="1227">
        <f t="shared" si="3"/>
        <v>3153</v>
      </c>
      <c r="L70" s="1228">
        <f t="shared" si="3"/>
        <v>3093</v>
      </c>
      <c r="M70" s="77"/>
      <c r="N70" s="77"/>
      <c r="O70" s="77"/>
      <c r="P70" s="77"/>
      <c r="Q70" s="77"/>
    </row>
    <row r="71" spans="3:17" ht="10.5" customHeight="1">
      <c r="C71" s="1368"/>
      <c r="D71" s="1361"/>
      <c r="E71" s="1362"/>
      <c r="F71" s="1363"/>
      <c r="G71" s="28" t="s">
        <v>492</v>
      </c>
      <c r="H71" s="1124">
        <f t="shared" si="3"/>
        <v>291</v>
      </c>
      <c r="I71" s="1124">
        <f t="shared" si="3"/>
        <v>295</v>
      </c>
      <c r="J71" s="1124">
        <f t="shared" si="3"/>
        <v>282</v>
      </c>
      <c r="K71" s="1227">
        <f t="shared" si="3"/>
        <v>259</v>
      </c>
      <c r="L71" s="1228">
        <f t="shared" si="3"/>
        <v>318</v>
      </c>
      <c r="M71" s="77"/>
      <c r="N71" s="77"/>
      <c r="O71" s="77"/>
      <c r="P71" s="77"/>
      <c r="Q71" s="77"/>
    </row>
    <row r="72" spans="3:17" ht="10.5" customHeight="1">
      <c r="C72" s="1368"/>
      <c r="D72" s="1361"/>
      <c r="E72" s="1362"/>
      <c r="F72" s="1363"/>
      <c r="G72" s="28" t="s">
        <v>493</v>
      </c>
      <c r="H72" s="1124">
        <f t="shared" si="3"/>
        <v>185</v>
      </c>
      <c r="I72" s="1125">
        <f t="shared" si="3"/>
        <v>186</v>
      </c>
      <c r="J72" s="1125">
        <f t="shared" si="3"/>
        <v>186</v>
      </c>
      <c r="K72" s="1227">
        <f t="shared" si="3"/>
        <v>186</v>
      </c>
      <c r="L72" s="1228">
        <f t="shared" si="3"/>
        <v>189</v>
      </c>
      <c r="Q72" s="77"/>
    </row>
    <row r="73" spans="3:17" ht="10.5" customHeight="1">
      <c r="C73" s="1369"/>
      <c r="D73" s="1364"/>
      <c r="E73" s="1365"/>
      <c r="F73" s="1366"/>
      <c r="G73" s="28" t="s">
        <v>735</v>
      </c>
      <c r="H73" s="1124">
        <f t="shared" si="3"/>
        <v>154</v>
      </c>
      <c r="I73" s="1125">
        <f t="shared" si="3"/>
        <v>146</v>
      </c>
      <c r="J73" s="1125">
        <f t="shared" si="3"/>
        <v>146</v>
      </c>
      <c r="K73" s="1227">
        <f t="shared" si="3"/>
        <v>180</v>
      </c>
      <c r="L73" s="1228">
        <f t="shared" si="3"/>
        <v>180</v>
      </c>
      <c r="M73" s="77"/>
      <c r="N73" s="77"/>
      <c r="O73" s="77"/>
      <c r="P73" s="77"/>
      <c r="Q73" s="24"/>
    </row>
    <row r="74" spans="3:17" ht="10.5" customHeight="1">
      <c r="C74" s="1367" t="s">
        <v>1001</v>
      </c>
      <c r="D74" s="1344" t="s">
        <v>914</v>
      </c>
      <c r="E74" s="1338" t="s">
        <v>1036</v>
      </c>
      <c r="F74" s="1349" t="s">
        <v>811</v>
      </c>
      <c r="G74" s="28" t="s">
        <v>491</v>
      </c>
      <c r="H74" s="1124">
        <v>586</v>
      </c>
      <c r="I74" s="1124">
        <v>587</v>
      </c>
      <c r="J74" s="1124">
        <v>573</v>
      </c>
      <c r="K74" s="1227">
        <v>589</v>
      </c>
      <c r="L74" s="1228">
        <v>582</v>
      </c>
      <c r="M74" s="96"/>
      <c r="N74" s="24"/>
      <c r="O74" s="24"/>
      <c r="P74" s="24"/>
      <c r="Q74" s="24"/>
    </row>
    <row r="75" spans="3:17" ht="10.5" customHeight="1">
      <c r="C75" s="1368"/>
      <c r="D75" s="1356"/>
      <c r="E75" s="1339"/>
      <c r="F75" s="1349"/>
      <c r="G75" s="28" t="s">
        <v>492</v>
      </c>
      <c r="H75" s="1124">
        <v>48</v>
      </c>
      <c r="I75" s="1124">
        <v>46</v>
      </c>
      <c r="J75" s="1124">
        <v>63</v>
      </c>
      <c r="K75" s="1227">
        <v>74</v>
      </c>
      <c r="L75" s="1228">
        <v>86</v>
      </c>
      <c r="M75" s="96"/>
      <c r="N75" s="24"/>
      <c r="O75" s="24"/>
      <c r="P75" s="24"/>
      <c r="Q75" s="24"/>
    </row>
    <row r="76" spans="3:17" ht="10.5" customHeight="1">
      <c r="C76" s="1368"/>
      <c r="D76" s="1356"/>
      <c r="E76" s="1339"/>
      <c r="F76" s="1349"/>
      <c r="G76" s="28" t="s">
        <v>493</v>
      </c>
      <c r="H76" s="1124">
        <v>35</v>
      </c>
      <c r="I76" s="1124">
        <v>34</v>
      </c>
      <c r="J76" s="1124">
        <v>39</v>
      </c>
      <c r="K76" s="1227">
        <v>46</v>
      </c>
      <c r="L76" s="1228">
        <v>51</v>
      </c>
      <c r="M76" s="77"/>
      <c r="N76" s="77"/>
      <c r="O76" s="77"/>
      <c r="P76" s="77"/>
      <c r="Q76" s="24"/>
    </row>
    <row r="77" spans="3:17" ht="10.5" customHeight="1">
      <c r="C77" s="1368"/>
      <c r="D77" s="1356"/>
      <c r="E77" s="1339"/>
      <c r="F77" s="1349"/>
      <c r="G77" s="28" t="s">
        <v>735</v>
      </c>
      <c r="H77" s="1124">
        <v>30</v>
      </c>
      <c r="I77" s="1124">
        <v>30</v>
      </c>
      <c r="J77" s="1124">
        <v>30</v>
      </c>
      <c r="K77" s="1227">
        <v>45</v>
      </c>
      <c r="L77" s="1228">
        <v>45</v>
      </c>
      <c r="M77" s="77"/>
      <c r="N77" s="77"/>
      <c r="O77" s="77"/>
      <c r="P77" s="77"/>
      <c r="Q77" s="24"/>
    </row>
    <row r="78" spans="3:17" ht="10.5" customHeight="1">
      <c r="C78" s="1368"/>
      <c r="D78" s="1356"/>
      <c r="E78" s="1339"/>
      <c r="F78" s="1343" t="s">
        <v>489</v>
      </c>
      <c r="G78" s="28" t="s">
        <v>491</v>
      </c>
      <c r="H78" s="1124">
        <v>3</v>
      </c>
      <c r="I78" s="1124">
        <v>1</v>
      </c>
      <c r="J78" s="1124">
        <v>8</v>
      </c>
      <c r="K78" s="1227">
        <v>8</v>
      </c>
      <c r="L78" s="1228">
        <v>13</v>
      </c>
      <c r="M78" s="77"/>
      <c r="N78" s="77"/>
      <c r="O78" s="77"/>
      <c r="P78" s="77"/>
      <c r="Q78" s="77"/>
    </row>
    <row r="79" spans="3:17" ht="10.5" customHeight="1">
      <c r="C79" s="1368"/>
      <c r="D79" s="1356"/>
      <c r="E79" s="1339"/>
      <c r="F79" s="1343"/>
      <c r="G79" s="28" t="s">
        <v>492</v>
      </c>
      <c r="H79" s="1124">
        <v>0</v>
      </c>
      <c r="I79" s="1124">
        <v>1</v>
      </c>
      <c r="J79" s="1124">
        <v>5</v>
      </c>
      <c r="K79" s="1227">
        <v>4</v>
      </c>
      <c r="L79" s="1228">
        <v>5</v>
      </c>
      <c r="M79" s="77"/>
      <c r="N79" s="77"/>
      <c r="O79" s="77"/>
      <c r="P79" s="77"/>
      <c r="Q79" s="77"/>
    </row>
    <row r="80" spans="3:17" ht="10.5" customHeight="1">
      <c r="C80" s="1368"/>
      <c r="D80" s="1356"/>
      <c r="E80" s="1339"/>
      <c r="F80" s="1343"/>
      <c r="G80" s="28" t="s">
        <v>493</v>
      </c>
      <c r="H80" s="1124">
        <v>0</v>
      </c>
      <c r="I80" s="1124">
        <v>1</v>
      </c>
      <c r="J80" s="1124">
        <v>5</v>
      </c>
      <c r="K80" s="1227">
        <v>3</v>
      </c>
      <c r="L80" s="1228">
        <v>5</v>
      </c>
      <c r="Q80" s="77"/>
    </row>
    <row r="81" spans="3:17" ht="10.5" customHeight="1">
      <c r="C81" s="1368"/>
      <c r="D81" s="1356"/>
      <c r="E81" s="1340"/>
      <c r="F81" s="1343"/>
      <c r="G81" s="28" t="s">
        <v>735</v>
      </c>
      <c r="H81" s="1124">
        <v>0</v>
      </c>
      <c r="I81" s="1124">
        <v>0</v>
      </c>
      <c r="J81" s="1124">
        <v>0</v>
      </c>
      <c r="K81" s="1124">
        <v>0</v>
      </c>
      <c r="L81" s="1228">
        <v>0</v>
      </c>
      <c r="M81" s="77"/>
      <c r="N81" s="77"/>
      <c r="O81" s="77"/>
      <c r="P81" s="77"/>
      <c r="Q81" s="24"/>
    </row>
    <row r="82" spans="3:17" ht="10.5" customHeight="1">
      <c r="C82" s="1368"/>
      <c r="D82" s="1356"/>
      <c r="E82" s="1338" t="s">
        <v>1037</v>
      </c>
      <c r="F82" s="1349" t="s">
        <v>811</v>
      </c>
      <c r="G82" s="28" t="s">
        <v>491</v>
      </c>
      <c r="H82" s="1124">
        <v>658</v>
      </c>
      <c r="I82" s="1124">
        <v>621</v>
      </c>
      <c r="J82" s="1124">
        <v>654</v>
      </c>
      <c r="K82" s="1227">
        <v>626</v>
      </c>
      <c r="L82" s="1228">
        <v>561</v>
      </c>
      <c r="M82" s="96"/>
      <c r="N82" s="24"/>
      <c r="O82" s="24"/>
      <c r="P82" s="24"/>
      <c r="Q82" s="24"/>
    </row>
    <row r="83" spans="3:17" ht="10.5" customHeight="1">
      <c r="C83" s="1368"/>
      <c r="D83" s="1356"/>
      <c r="E83" s="1339"/>
      <c r="F83" s="1349"/>
      <c r="G83" s="28" t="s">
        <v>492</v>
      </c>
      <c r="H83" s="1124">
        <v>99</v>
      </c>
      <c r="I83" s="1124">
        <v>88</v>
      </c>
      <c r="J83" s="1124">
        <v>92</v>
      </c>
      <c r="K83" s="1227">
        <v>94</v>
      </c>
      <c r="L83" s="1228">
        <v>100</v>
      </c>
      <c r="M83" s="96"/>
      <c r="N83" s="24"/>
      <c r="O83" s="24"/>
      <c r="P83" s="24"/>
      <c r="Q83" s="24"/>
    </row>
    <row r="84" spans="3:17" ht="10.5" customHeight="1">
      <c r="C84" s="1368"/>
      <c r="D84" s="1356"/>
      <c r="E84" s="1339"/>
      <c r="F84" s="1349"/>
      <c r="G84" s="28" t="s">
        <v>493</v>
      </c>
      <c r="H84" s="1124">
        <v>44</v>
      </c>
      <c r="I84" s="1124">
        <v>45</v>
      </c>
      <c r="J84" s="1124">
        <v>44</v>
      </c>
      <c r="K84" s="1227">
        <v>46</v>
      </c>
      <c r="L84" s="1228">
        <v>44</v>
      </c>
      <c r="M84" s="77"/>
      <c r="N84" s="77"/>
      <c r="O84" s="77"/>
      <c r="P84" s="77"/>
      <c r="Q84" s="24"/>
    </row>
    <row r="85" spans="3:17" ht="10.5" customHeight="1">
      <c r="C85" s="1368"/>
      <c r="D85" s="1356"/>
      <c r="E85" s="1339"/>
      <c r="F85" s="1349"/>
      <c r="G85" s="28" t="s">
        <v>735</v>
      </c>
      <c r="H85" s="1124">
        <v>40</v>
      </c>
      <c r="I85" s="1124">
        <v>40</v>
      </c>
      <c r="J85" s="1124">
        <v>40</v>
      </c>
      <c r="K85" s="1227">
        <v>40</v>
      </c>
      <c r="L85" s="1228">
        <v>40</v>
      </c>
      <c r="M85" s="77"/>
      <c r="N85" s="77"/>
      <c r="O85" s="77"/>
      <c r="P85" s="77"/>
      <c r="Q85" s="24"/>
    </row>
    <row r="86" spans="3:17" ht="10.5" customHeight="1">
      <c r="C86" s="1368"/>
      <c r="D86" s="1356"/>
      <c r="E86" s="1339"/>
      <c r="F86" s="1343" t="s">
        <v>489</v>
      </c>
      <c r="G86" s="28" t="s">
        <v>491</v>
      </c>
      <c r="H86" s="1124">
        <v>1</v>
      </c>
      <c r="I86" s="1124">
        <v>0</v>
      </c>
      <c r="J86" s="1124">
        <v>2</v>
      </c>
      <c r="K86" s="1227">
        <v>1</v>
      </c>
      <c r="L86" s="1228">
        <v>6</v>
      </c>
      <c r="M86" s="77"/>
      <c r="N86" s="77"/>
      <c r="O86" s="77"/>
      <c r="P86" s="77"/>
      <c r="Q86" s="77"/>
    </row>
    <row r="87" spans="3:17" ht="10.5" customHeight="1">
      <c r="C87" s="1368"/>
      <c r="D87" s="1356"/>
      <c r="E87" s="1339"/>
      <c r="F87" s="1343"/>
      <c r="G87" s="28" t="s">
        <v>492</v>
      </c>
      <c r="H87" s="1124">
        <v>1</v>
      </c>
      <c r="I87" s="1124">
        <v>0</v>
      </c>
      <c r="J87" s="1124">
        <v>0</v>
      </c>
      <c r="K87" s="1227">
        <v>0</v>
      </c>
      <c r="L87" s="1228">
        <v>1</v>
      </c>
      <c r="M87" s="77"/>
      <c r="N87" s="77"/>
      <c r="O87" s="77"/>
      <c r="P87" s="77"/>
      <c r="Q87" s="77"/>
    </row>
    <row r="88" spans="3:17" ht="10.5" customHeight="1">
      <c r="C88" s="1368"/>
      <c r="D88" s="1356"/>
      <c r="E88" s="1339"/>
      <c r="F88" s="1343"/>
      <c r="G88" s="28" t="s">
        <v>493</v>
      </c>
      <c r="H88" s="1124">
        <v>1</v>
      </c>
      <c r="I88" s="1124">
        <v>0</v>
      </c>
      <c r="J88" s="1124">
        <v>0</v>
      </c>
      <c r="K88" s="1227">
        <v>0</v>
      </c>
      <c r="L88" s="1228">
        <v>1</v>
      </c>
      <c r="Q88" s="77"/>
    </row>
    <row r="89" spans="3:17" ht="10.5" customHeight="1">
      <c r="C89" s="1368"/>
      <c r="D89" s="1357"/>
      <c r="E89" s="1340"/>
      <c r="F89" s="1343"/>
      <c r="G89" s="28" t="s">
        <v>735</v>
      </c>
      <c r="H89" s="1124">
        <v>0</v>
      </c>
      <c r="I89" s="1124">
        <v>0</v>
      </c>
      <c r="J89" s="1124">
        <v>0</v>
      </c>
      <c r="K89" s="1124">
        <v>0</v>
      </c>
      <c r="L89" s="1228">
        <v>0</v>
      </c>
      <c r="M89" s="77"/>
      <c r="N89" s="77"/>
      <c r="O89" s="77"/>
      <c r="P89" s="77"/>
      <c r="Q89" s="24"/>
    </row>
    <row r="90" spans="3:17" ht="10.5" customHeight="1">
      <c r="C90" s="1368"/>
      <c r="D90" s="1358" t="s">
        <v>574</v>
      </c>
      <c r="E90" s="1359"/>
      <c r="F90" s="1360"/>
      <c r="G90" s="28" t="s">
        <v>491</v>
      </c>
      <c r="H90" s="1124">
        <f aca="true" t="shared" si="4" ref="H90:L93">SUM(H74,H78,H82,H86)</f>
        <v>1248</v>
      </c>
      <c r="I90" s="1124">
        <f t="shared" si="4"/>
        <v>1209</v>
      </c>
      <c r="J90" s="1124">
        <f>SUM(J74,J78,J82,J86)</f>
        <v>1237</v>
      </c>
      <c r="K90" s="1227">
        <f t="shared" si="4"/>
        <v>1224</v>
      </c>
      <c r="L90" s="1228">
        <f t="shared" si="4"/>
        <v>1162</v>
      </c>
      <c r="M90" s="77"/>
      <c r="N90" s="77"/>
      <c r="O90" s="77"/>
      <c r="P90" s="77"/>
      <c r="Q90" s="77"/>
    </row>
    <row r="91" spans="3:17" ht="10.5" customHeight="1">
      <c r="C91" s="1368"/>
      <c r="D91" s="1361"/>
      <c r="E91" s="1362"/>
      <c r="F91" s="1363"/>
      <c r="G91" s="28" t="s">
        <v>492</v>
      </c>
      <c r="H91" s="1124">
        <f t="shared" si="4"/>
        <v>148</v>
      </c>
      <c r="I91" s="1124">
        <f t="shared" si="4"/>
        <v>135</v>
      </c>
      <c r="J91" s="1124">
        <f t="shared" si="4"/>
        <v>160</v>
      </c>
      <c r="K91" s="1227">
        <f t="shared" si="4"/>
        <v>172</v>
      </c>
      <c r="L91" s="1228">
        <f t="shared" si="4"/>
        <v>192</v>
      </c>
      <c r="M91" s="77"/>
      <c r="N91" s="77"/>
      <c r="O91" s="77"/>
      <c r="P91" s="77"/>
      <c r="Q91" s="77"/>
    </row>
    <row r="92" spans="3:17" ht="10.5" customHeight="1">
      <c r="C92" s="1368"/>
      <c r="D92" s="1361"/>
      <c r="E92" s="1362"/>
      <c r="F92" s="1363"/>
      <c r="G92" s="28" t="s">
        <v>493</v>
      </c>
      <c r="H92" s="1124">
        <f t="shared" si="4"/>
        <v>80</v>
      </c>
      <c r="I92" s="1125">
        <f t="shared" si="4"/>
        <v>80</v>
      </c>
      <c r="J92" s="1125">
        <f t="shared" si="4"/>
        <v>88</v>
      </c>
      <c r="K92" s="1227">
        <f t="shared" si="4"/>
        <v>95</v>
      </c>
      <c r="L92" s="1228">
        <f t="shared" si="4"/>
        <v>101</v>
      </c>
      <c r="Q92" s="77"/>
    </row>
    <row r="93" spans="3:17" ht="10.5" customHeight="1">
      <c r="C93" s="1368"/>
      <c r="D93" s="1364"/>
      <c r="E93" s="1365"/>
      <c r="F93" s="1366"/>
      <c r="G93" s="28" t="s">
        <v>735</v>
      </c>
      <c r="H93" s="1124">
        <f t="shared" si="4"/>
        <v>70</v>
      </c>
      <c r="I93" s="1125">
        <f t="shared" si="4"/>
        <v>70</v>
      </c>
      <c r="J93" s="1125">
        <f t="shared" si="4"/>
        <v>70</v>
      </c>
      <c r="K93" s="1227">
        <f t="shared" si="4"/>
        <v>85</v>
      </c>
      <c r="L93" s="1228">
        <f t="shared" si="4"/>
        <v>85</v>
      </c>
      <c r="M93" s="77"/>
      <c r="N93" s="77"/>
      <c r="O93" s="77"/>
      <c r="P93" s="77"/>
      <c r="Q93" s="24"/>
    </row>
    <row r="94" spans="3:17" ht="10.5" customHeight="1">
      <c r="C94" s="1368"/>
      <c r="D94" s="1249" t="s">
        <v>915</v>
      </c>
      <c r="E94" s="1244"/>
      <c r="F94" s="1349" t="s">
        <v>811</v>
      </c>
      <c r="G94" s="28" t="s">
        <v>491</v>
      </c>
      <c r="H94" s="1124">
        <v>647</v>
      </c>
      <c r="I94" s="1124">
        <v>1087</v>
      </c>
      <c r="J94" s="1124">
        <v>935</v>
      </c>
      <c r="K94" s="1227">
        <v>821</v>
      </c>
      <c r="L94" s="1228">
        <v>676</v>
      </c>
      <c r="M94" s="96"/>
      <c r="N94" s="24"/>
      <c r="O94" s="24"/>
      <c r="P94" s="24"/>
      <c r="Q94" s="24"/>
    </row>
    <row r="95" spans="3:17" ht="10.5" customHeight="1">
      <c r="C95" s="1368"/>
      <c r="D95" s="1245"/>
      <c r="E95" s="1335"/>
      <c r="F95" s="1349"/>
      <c r="G95" s="28" t="s">
        <v>492</v>
      </c>
      <c r="H95" s="1124">
        <v>112</v>
      </c>
      <c r="I95" s="1124">
        <v>196</v>
      </c>
      <c r="J95" s="1124">
        <v>197</v>
      </c>
      <c r="K95" s="1227">
        <v>162</v>
      </c>
      <c r="L95" s="1228">
        <v>195</v>
      </c>
      <c r="M95" s="96"/>
      <c r="N95" s="24"/>
      <c r="O95" s="24"/>
      <c r="P95" s="24"/>
      <c r="Q95" s="24"/>
    </row>
    <row r="96" spans="3:17" ht="10.5" customHeight="1">
      <c r="C96" s="1368"/>
      <c r="D96" s="1245"/>
      <c r="E96" s="1335"/>
      <c r="F96" s="1349"/>
      <c r="G96" s="28" t="s">
        <v>493</v>
      </c>
      <c r="H96" s="1124">
        <v>85</v>
      </c>
      <c r="I96" s="1124">
        <v>87</v>
      </c>
      <c r="J96" s="1124">
        <v>86</v>
      </c>
      <c r="K96" s="1227">
        <v>85</v>
      </c>
      <c r="L96" s="1228">
        <v>83</v>
      </c>
      <c r="M96" s="77"/>
      <c r="N96" s="77"/>
      <c r="O96" s="77"/>
      <c r="P96" s="77"/>
      <c r="Q96" s="24"/>
    </row>
    <row r="97" spans="3:17" ht="10.5" customHeight="1">
      <c r="C97" s="1368"/>
      <c r="D97" s="1245"/>
      <c r="E97" s="1335"/>
      <c r="F97" s="1349"/>
      <c r="G97" s="28" t="s">
        <v>735</v>
      </c>
      <c r="H97" s="1124">
        <v>72</v>
      </c>
      <c r="I97" s="1124">
        <v>70</v>
      </c>
      <c r="J97" s="1124">
        <v>70</v>
      </c>
      <c r="K97" s="1227">
        <v>80</v>
      </c>
      <c r="L97" s="1228">
        <v>80</v>
      </c>
      <c r="M97" s="77"/>
      <c r="N97" s="77"/>
      <c r="O97" s="77"/>
      <c r="P97" s="77"/>
      <c r="Q97" s="24"/>
    </row>
    <row r="98" spans="3:17" ht="10.5" customHeight="1">
      <c r="C98" s="1368"/>
      <c r="D98" s="1245"/>
      <c r="E98" s="1335"/>
      <c r="F98" s="1343" t="s">
        <v>489</v>
      </c>
      <c r="G98" s="28" t="s">
        <v>491</v>
      </c>
      <c r="H98" s="1124">
        <v>13</v>
      </c>
      <c r="I98" s="1124">
        <v>11</v>
      </c>
      <c r="J98" s="1124">
        <v>14</v>
      </c>
      <c r="K98" s="1227">
        <v>17</v>
      </c>
      <c r="L98" s="1228">
        <v>17</v>
      </c>
      <c r="M98" s="77"/>
      <c r="N98" s="77"/>
      <c r="O98" s="77"/>
      <c r="P98" s="77"/>
      <c r="Q98" s="77"/>
    </row>
    <row r="99" spans="3:17" ht="10.5" customHeight="1">
      <c r="C99" s="1368"/>
      <c r="D99" s="1245"/>
      <c r="E99" s="1335"/>
      <c r="F99" s="1343"/>
      <c r="G99" s="28" t="s">
        <v>492</v>
      </c>
      <c r="H99" s="1124">
        <v>3</v>
      </c>
      <c r="I99" s="1124">
        <v>3</v>
      </c>
      <c r="J99" s="1124">
        <v>2</v>
      </c>
      <c r="K99" s="1227">
        <v>4</v>
      </c>
      <c r="L99" s="1228">
        <v>5</v>
      </c>
      <c r="M99" s="77"/>
      <c r="N99" s="77"/>
      <c r="O99" s="77"/>
      <c r="P99" s="77"/>
      <c r="Q99" s="77"/>
    </row>
    <row r="100" spans="3:17" ht="10.5" customHeight="1">
      <c r="C100" s="1368"/>
      <c r="D100" s="1245"/>
      <c r="E100" s="1335"/>
      <c r="F100" s="1343"/>
      <c r="G100" s="28" t="s">
        <v>493</v>
      </c>
      <c r="H100" s="1124">
        <v>3</v>
      </c>
      <c r="I100" s="1124">
        <v>1</v>
      </c>
      <c r="J100" s="1124">
        <v>2</v>
      </c>
      <c r="K100" s="1227">
        <v>4</v>
      </c>
      <c r="L100" s="1228">
        <v>5</v>
      </c>
      <c r="Q100" s="77"/>
    </row>
    <row r="101" spans="3:17" ht="10.5" customHeight="1">
      <c r="C101" s="1368"/>
      <c r="D101" s="1336"/>
      <c r="E101" s="1337"/>
      <c r="F101" s="1343"/>
      <c r="G101" s="28" t="s">
        <v>735</v>
      </c>
      <c r="H101" s="1124">
        <v>0</v>
      </c>
      <c r="I101" s="1124">
        <v>0</v>
      </c>
      <c r="J101" s="1124">
        <v>0</v>
      </c>
      <c r="K101" s="1124">
        <v>0</v>
      </c>
      <c r="L101" s="1228">
        <v>0</v>
      </c>
      <c r="M101" s="77"/>
      <c r="N101" s="77"/>
      <c r="O101" s="77"/>
      <c r="P101" s="77"/>
      <c r="Q101" s="24"/>
    </row>
    <row r="102" spans="3:17" ht="10.5" customHeight="1">
      <c r="C102" s="1368"/>
      <c r="D102" s="1358" t="s">
        <v>574</v>
      </c>
      <c r="E102" s="1359"/>
      <c r="F102" s="1360"/>
      <c r="G102" s="28" t="s">
        <v>491</v>
      </c>
      <c r="H102" s="1124">
        <f aca="true" t="shared" si="5" ref="H102:L105">SUM(H94,H98)</f>
        <v>660</v>
      </c>
      <c r="I102" s="1124">
        <f t="shared" si="5"/>
        <v>1098</v>
      </c>
      <c r="J102" s="1124">
        <f t="shared" si="5"/>
        <v>949</v>
      </c>
      <c r="K102" s="1227">
        <f t="shared" si="5"/>
        <v>838</v>
      </c>
      <c r="L102" s="1228">
        <f t="shared" si="5"/>
        <v>693</v>
      </c>
      <c r="M102" s="77"/>
      <c r="N102" s="77"/>
      <c r="O102" s="77"/>
      <c r="P102" s="77"/>
      <c r="Q102" s="77"/>
    </row>
    <row r="103" spans="3:17" ht="10.5" customHeight="1">
      <c r="C103" s="1368"/>
      <c r="D103" s="1361"/>
      <c r="E103" s="1362"/>
      <c r="F103" s="1363"/>
      <c r="G103" s="28" t="s">
        <v>492</v>
      </c>
      <c r="H103" s="1124">
        <f t="shared" si="5"/>
        <v>115</v>
      </c>
      <c r="I103" s="1124">
        <f t="shared" si="5"/>
        <v>199</v>
      </c>
      <c r="J103" s="1124">
        <f t="shared" si="5"/>
        <v>199</v>
      </c>
      <c r="K103" s="1227">
        <f t="shared" si="5"/>
        <v>166</v>
      </c>
      <c r="L103" s="1228">
        <f t="shared" si="5"/>
        <v>200</v>
      </c>
      <c r="M103" s="77"/>
      <c r="N103" s="77"/>
      <c r="O103" s="77"/>
      <c r="P103" s="77"/>
      <c r="Q103" s="77"/>
    </row>
    <row r="104" spans="3:17" ht="10.5" customHeight="1">
      <c r="C104" s="1368"/>
      <c r="D104" s="1361"/>
      <c r="E104" s="1362"/>
      <c r="F104" s="1363"/>
      <c r="G104" s="28" t="s">
        <v>493</v>
      </c>
      <c r="H104" s="1124">
        <f t="shared" si="5"/>
        <v>88</v>
      </c>
      <c r="I104" s="1125">
        <f t="shared" si="5"/>
        <v>88</v>
      </c>
      <c r="J104" s="1125">
        <f t="shared" si="5"/>
        <v>88</v>
      </c>
      <c r="K104" s="1227">
        <f t="shared" si="5"/>
        <v>89</v>
      </c>
      <c r="L104" s="1228">
        <f t="shared" si="5"/>
        <v>88</v>
      </c>
      <c r="Q104" s="77"/>
    </row>
    <row r="105" spans="3:17" ht="10.5" customHeight="1">
      <c r="C105" s="1369"/>
      <c r="D105" s="1364"/>
      <c r="E105" s="1365"/>
      <c r="F105" s="1366"/>
      <c r="G105" s="28" t="s">
        <v>735</v>
      </c>
      <c r="H105" s="1124">
        <f t="shared" si="5"/>
        <v>72</v>
      </c>
      <c r="I105" s="1125">
        <f t="shared" si="5"/>
        <v>70</v>
      </c>
      <c r="J105" s="1125">
        <f t="shared" si="5"/>
        <v>70</v>
      </c>
      <c r="K105" s="1227">
        <f t="shared" si="5"/>
        <v>80</v>
      </c>
      <c r="L105" s="1228">
        <f t="shared" si="5"/>
        <v>80</v>
      </c>
      <c r="M105" s="77"/>
      <c r="N105" s="77"/>
      <c r="O105" s="77"/>
      <c r="P105" s="77"/>
      <c r="Q105" s="24"/>
    </row>
    <row r="106" spans="3:17" ht="10.5" customHeight="1">
      <c r="C106" s="1367" t="s">
        <v>1001</v>
      </c>
      <c r="D106" s="1344" t="s">
        <v>916</v>
      </c>
      <c r="E106" s="1338" t="s">
        <v>1038</v>
      </c>
      <c r="F106" s="1349" t="s">
        <v>811</v>
      </c>
      <c r="G106" s="28" t="s">
        <v>491</v>
      </c>
      <c r="H106" s="1124">
        <v>588</v>
      </c>
      <c r="I106" s="1124">
        <v>407</v>
      </c>
      <c r="J106" s="1125">
        <v>411</v>
      </c>
      <c r="K106" s="1227">
        <v>458</v>
      </c>
      <c r="L106" s="1228">
        <v>415</v>
      </c>
      <c r="M106" s="96"/>
      <c r="N106" s="24"/>
      <c r="O106" s="24"/>
      <c r="P106" s="24"/>
      <c r="Q106" s="24"/>
    </row>
    <row r="107" spans="3:17" ht="10.5" customHeight="1">
      <c r="C107" s="1368"/>
      <c r="D107" s="1345"/>
      <c r="E107" s="1347"/>
      <c r="F107" s="1349"/>
      <c r="G107" s="28" t="s">
        <v>492</v>
      </c>
      <c r="H107" s="1124">
        <v>132</v>
      </c>
      <c r="I107" s="1124">
        <v>147</v>
      </c>
      <c r="J107" s="1125">
        <v>158</v>
      </c>
      <c r="K107" s="1227">
        <v>132</v>
      </c>
      <c r="L107" s="1228">
        <v>162</v>
      </c>
      <c r="M107" s="96"/>
      <c r="N107" s="24"/>
      <c r="O107" s="24"/>
      <c r="P107" s="24"/>
      <c r="Q107" s="24"/>
    </row>
    <row r="108" spans="3:17" ht="10.5" customHeight="1">
      <c r="C108" s="1368"/>
      <c r="D108" s="1345"/>
      <c r="E108" s="1347"/>
      <c r="F108" s="1349"/>
      <c r="G108" s="28" t="s">
        <v>493</v>
      </c>
      <c r="H108" s="1124">
        <v>66</v>
      </c>
      <c r="I108" s="1124">
        <v>66</v>
      </c>
      <c r="J108" s="1125">
        <v>65</v>
      </c>
      <c r="K108" s="1227">
        <v>70</v>
      </c>
      <c r="L108" s="1228">
        <v>67</v>
      </c>
      <c r="M108" s="77"/>
      <c r="N108" s="77"/>
      <c r="O108" s="77"/>
      <c r="P108" s="77"/>
      <c r="Q108" s="24"/>
    </row>
    <row r="109" spans="3:17" ht="10.5" customHeight="1">
      <c r="C109" s="1368"/>
      <c r="D109" s="1345"/>
      <c r="E109" s="1347"/>
      <c r="F109" s="1349"/>
      <c r="G109" s="28" t="s">
        <v>735</v>
      </c>
      <c r="H109" s="1124">
        <v>60</v>
      </c>
      <c r="I109" s="1124">
        <v>60</v>
      </c>
      <c r="J109" s="1125">
        <v>60</v>
      </c>
      <c r="K109" s="1227">
        <v>60</v>
      </c>
      <c r="L109" s="1228">
        <v>60</v>
      </c>
      <c r="M109" s="77"/>
      <c r="N109" s="77"/>
      <c r="O109" s="77"/>
      <c r="P109" s="77"/>
      <c r="Q109" s="24"/>
    </row>
    <row r="110" spans="3:17" ht="10.5" customHeight="1">
      <c r="C110" s="1368"/>
      <c r="D110" s="1345"/>
      <c r="E110" s="1347"/>
      <c r="F110" s="1343" t="s">
        <v>489</v>
      </c>
      <c r="G110" s="28" t="s">
        <v>491</v>
      </c>
      <c r="H110" s="1124">
        <v>1</v>
      </c>
      <c r="I110" s="1124">
        <v>0</v>
      </c>
      <c r="J110" s="1125">
        <v>2</v>
      </c>
      <c r="K110" s="1227">
        <v>3</v>
      </c>
      <c r="L110" s="1228">
        <v>5</v>
      </c>
      <c r="M110" s="77"/>
      <c r="N110" s="77"/>
      <c r="O110" s="77"/>
      <c r="P110" s="77"/>
      <c r="Q110" s="77"/>
    </row>
    <row r="111" spans="3:17" ht="10.5" customHeight="1">
      <c r="C111" s="1368"/>
      <c r="D111" s="1345"/>
      <c r="E111" s="1347"/>
      <c r="F111" s="1343"/>
      <c r="G111" s="28" t="s">
        <v>492</v>
      </c>
      <c r="H111" s="1124">
        <v>1</v>
      </c>
      <c r="I111" s="1124">
        <v>0</v>
      </c>
      <c r="J111" s="1125">
        <v>1</v>
      </c>
      <c r="K111" s="1227">
        <v>2</v>
      </c>
      <c r="L111" s="1228">
        <v>3</v>
      </c>
      <c r="M111" s="77"/>
      <c r="N111" s="77"/>
      <c r="O111" s="77"/>
      <c r="P111" s="77"/>
      <c r="Q111" s="77"/>
    </row>
    <row r="112" spans="3:17" ht="10.5" customHeight="1">
      <c r="C112" s="1368"/>
      <c r="D112" s="1345"/>
      <c r="E112" s="1347"/>
      <c r="F112" s="1343"/>
      <c r="G112" s="28" t="s">
        <v>493</v>
      </c>
      <c r="H112" s="1124">
        <v>0</v>
      </c>
      <c r="I112" s="1124">
        <v>0</v>
      </c>
      <c r="J112" s="1125">
        <v>1</v>
      </c>
      <c r="K112" s="1227">
        <v>0</v>
      </c>
      <c r="L112" s="1228">
        <v>3</v>
      </c>
      <c r="Q112" s="77"/>
    </row>
    <row r="113" spans="3:17" ht="10.5" customHeight="1">
      <c r="C113" s="1368"/>
      <c r="D113" s="1345"/>
      <c r="E113" s="1348"/>
      <c r="F113" s="1343"/>
      <c r="G113" s="28" t="s">
        <v>735</v>
      </c>
      <c r="H113" s="1124">
        <v>0</v>
      </c>
      <c r="I113" s="1124">
        <v>0</v>
      </c>
      <c r="J113" s="1124">
        <v>0</v>
      </c>
      <c r="K113" s="1124">
        <v>0</v>
      </c>
      <c r="L113" s="1228">
        <v>0</v>
      </c>
      <c r="M113" s="77"/>
      <c r="N113" s="77"/>
      <c r="O113" s="77"/>
      <c r="P113" s="77"/>
      <c r="Q113" s="24"/>
    </row>
    <row r="114" spans="3:17" ht="10.5" customHeight="1">
      <c r="C114" s="1368"/>
      <c r="D114" s="1345"/>
      <c r="E114" s="1338" t="s">
        <v>1039</v>
      </c>
      <c r="F114" s="1349" t="s">
        <v>811</v>
      </c>
      <c r="G114" s="28" t="s">
        <v>491</v>
      </c>
      <c r="H114" s="1124">
        <v>571</v>
      </c>
      <c r="I114" s="1124">
        <v>581</v>
      </c>
      <c r="J114" s="1125">
        <v>569</v>
      </c>
      <c r="K114" s="1227">
        <v>509</v>
      </c>
      <c r="L114" s="1228">
        <v>448</v>
      </c>
      <c r="M114" s="96"/>
      <c r="N114" s="24"/>
      <c r="O114" s="24"/>
      <c r="P114" s="24"/>
      <c r="Q114" s="24"/>
    </row>
    <row r="115" spans="3:17" ht="10.5" customHeight="1">
      <c r="C115" s="1368"/>
      <c r="D115" s="1345"/>
      <c r="E115" s="1339"/>
      <c r="F115" s="1349"/>
      <c r="G115" s="28" t="s">
        <v>492</v>
      </c>
      <c r="H115" s="1124">
        <v>153</v>
      </c>
      <c r="I115" s="1124">
        <v>151</v>
      </c>
      <c r="J115" s="1125">
        <v>152</v>
      </c>
      <c r="K115" s="1227">
        <v>170</v>
      </c>
      <c r="L115" s="1228">
        <v>186</v>
      </c>
      <c r="M115" s="96"/>
      <c r="N115" s="24"/>
      <c r="O115" s="24"/>
      <c r="P115" s="24"/>
      <c r="Q115" s="24"/>
    </row>
    <row r="116" spans="3:17" ht="10.5" customHeight="1">
      <c r="C116" s="1368"/>
      <c r="D116" s="1345"/>
      <c r="E116" s="1339"/>
      <c r="F116" s="1349"/>
      <c r="G116" s="28" t="s">
        <v>493</v>
      </c>
      <c r="H116" s="1124">
        <v>63</v>
      </c>
      <c r="I116" s="1124">
        <v>61</v>
      </c>
      <c r="J116" s="1125">
        <v>65</v>
      </c>
      <c r="K116" s="1227">
        <v>65</v>
      </c>
      <c r="L116" s="1228">
        <v>69</v>
      </c>
      <c r="M116" s="77"/>
      <c r="N116" s="77"/>
      <c r="O116" s="77"/>
      <c r="P116" s="77"/>
      <c r="Q116" s="24"/>
    </row>
    <row r="117" spans="3:17" ht="10.5" customHeight="1">
      <c r="C117" s="1368"/>
      <c r="D117" s="1345"/>
      <c r="E117" s="1339"/>
      <c r="F117" s="1349"/>
      <c r="G117" s="28" t="s">
        <v>735</v>
      </c>
      <c r="H117" s="1124">
        <v>60</v>
      </c>
      <c r="I117" s="1124">
        <v>60</v>
      </c>
      <c r="J117" s="1125">
        <v>60</v>
      </c>
      <c r="K117" s="1227">
        <v>60</v>
      </c>
      <c r="L117" s="1228">
        <v>60</v>
      </c>
      <c r="M117" s="77"/>
      <c r="N117" s="77"/>
      <c r="O117" s="77"/>
      <c r="P117" s="77"/>
      <c r="Q117" s="24"/>
    </row>
    <row r="118" spans="3:17" ht="10.5" customHeight="1">
      <c r="C118" s="1368"/>
      <c r="D118" s="1345"/>
      <c r="E118" s="1339"/>
      <c r="F118" s="1343" t="s">
        <v>489</v>
      </c>
      <c r="G118" s="28" t="s">
        <v>491</v>
      </c>
      <c r="H118" s="1124">
        <v>4</v>
      </c>
      <c r="I118" s="1124">
        <v>6</v>
      </c>
      <c r="J118" s="1125">
        <v>2</v>
      </c>
      <c r="K118" s="1227">
        <v>3</v>
      </c>
      <c r="L118" s="1228">
        <v>4</v>
      </c>
      <c r="M118" s="77"/>
      <c r="N118" s="77"/>
      <c r="O118" s="77"/>
      <c r="P118" s="77"/>
      <c r="Q118" s="77"/>
    </row>
    <row r="119" spans="3:17" ht="10.5" customHeight="1">
      <c r="C119" s="1368"/>
      <c r="D119" s="1345"/>
      <c r="E119" s="1339"/>
      <c r="F119" s="1343"/>
      <c r="G119" s="28" t="s">
        <v>492</v>
      </c>
      <c r="H119" s="1124">
        <v>3</v>
      </c>
      <c r="I119" s="1124">
        <v>5</v>
      </c>
      <c r="J119" s="1125">
        <v>1</v>
      </c>
      <c r="K119" s="1227">
        <v>2</v>
      </c>
      <c r="L119" s="1228">
        <v>1</v>
      </c>
      <c r="M119" s="77"/>
      <c r="N119" s="77"/>
      <c r="O119" s="77"/>
      <c r="P119" s="77"/>
      <c r="Q119" s="77"/>
    </row>
    <row r="120" spans="3:17" ht="10.5" customHeight="1">
      <c r="C120" s="1368"/>
      <c r="D120" s="1345"/>
      <c r="E120" s="1339"/>
      <c r="F120" s="1343"/>
      <c r="G120" s="28" t="s">
        <v>493</v>
      </c>
      <c r="H120" s="1124">
        <v>3</v>
      </c>
      <c r="I120" s="1124">
        <v>5</v>
      </c>
      <c r="J120" s="1125">
        <v>1</v>
      </c>
      <c r="K120" s="1227">
        <v>1</v>
      </c>
      <c r="L120" s="1228">
        <v>1</v>
      </c>
      <c r="Q120" s="77"/>
    </row>
    <row r="121" spans="3:17" ht="10.5" customHeight="1">
      <c r="C121" s="1368"/>
      <c r="D121" s="1346"/>
      <c r="E121" s="1340"/>
      <c r="F121" s="1343"/>
      <c r="G121" s="28" t="s">
        <v>735</v>
      </c>
      <c r="H121" s="1124">
        <v>0</v>
      </c>
      <c r="I121" s="1124">
        <v>0</v>
      </c>
      <c r="J121" s="1124">
        <v>0</v>
      </c>
      <c r="K121" s="1124">
        <v>0</v>
      </c>
      <c r="L121" s="1228">
        <v>0</v>
      </c>
      <c r="M121" s="77"/>
      <c r="N121" s="77"/>
      <c r="O121" s="77"/>
      <c r="P121" s="77"/>
      <c r="Q121" s="24"/>
    </row>
    <row r="122" spans="3:17" ht="10.5" customHeight="1">
      <c r="C122" s="1368"/>
      <c r="D122" s="1358" t="s">
        <v>574</v>
      </c>
      <c r="E122" s="1359"/>
      <c r="F122" s="1360"/>
      <c r="G122" s="28" t="s">
        <v>491</v>
      </c>
      <c r="H122" s="1124">
        <f aca="true" t="shared" si="6" ref="H122:L125">SUM(H106,H110,H114,H118)</f>
        <v>1164</v>
      </c>
      <c r="I122" s="1124">
        <f t="shared" si="6"/>
        <v>994</v>
      </c>
      <c r="J122" s="1124">
        <f t="shared" si="6"/>
        <v>984</v>
      </c>
      <c r="K122" s="1227">
        <f>SUM(K106,K110,K114,K118)</f>
        <v>973</v>
      </c>
      <c r="L122" s="1228">
        <f t="shared" si="6"/>
        <v>872</v>
      </c>
      <c r="M122" s="77"/>
      <c r="N122" s="77"/>
      <c r="O122" s="77"/>
      <c r="P122" s="77"/>
      <c r="Q122" s="77"/>
    </row>
    <row r="123" spans="3:17" ht="10.5" customHeight="1">
      <c r="C123" s="1368"/>
      <c r="D123" s="1361"/>
      <c r="E123" s="1362"/>
      <c r="F123" s="1363"/>
      <c r="G123" s="28" t="s">
        <v>492</v>
      </c>
      <c r="H123" s="1124">
        <f t="shared" si="6"/>
        <v>289</v>
      </c>
      <c r="I123" s="1124">
        <f t="shared" si="6"/>
        <v>303</v>
      </c>
      <c r="J123" s="1124">
        <f t="shared" si="6"/>
        <v>312</v>
      </c>
      <c r="K123" s="1227">
        <f>SUM(K107,K111,K115,K119)</f>
        <v>306</v>
      </c>
      <c r="L123" s="1228">
        <f t="shared" si="6"/>
        <v>352</v>
      </c>
      <c r="M123" s="77"/>
      <c r="N123" s="77"/>
      <c r="O123" s="77"/>
      <c r="P123" s="77"/>
      <c r="Q123" s="77"/>
    </row>
    <row r="124" spans="3:17" ht="10.5" customHeight="1">
      <c r="C124" s="1368"/>
      <c r="D124" s="1361"/>
      <c r="E124" s="1362"/>
      <c r="F124" s="1363"/>
      <c r="G124" s="28" t="s">
        <v>493</v>
      </c>
      <c r="H124" s="1124">
        <f t="shared" si="6"/>
        <v>132</v>
      </c>
      <c r="I124" s="1124">
        <f t="shared" si="6"/>
        <v>132</v>
      </c>
      <c r="J124" s="1125">
        <f t="shared" si="6"/>
        <v>132</v>
      </c>
      <c r="K124" s="1227">
        <f>SUM(K108,K112,K116,K120)</f>
        <v>136</v>
      </c>
      <c r="L124" s="1228">
        <f t="shared" si="6"/>
        <v>140</v>
      </c>
      <c r="Q124" s="77"/>
    </row>
    <row r="125" spans="3:17" ht="10.5" customHeight="1">
      <c r="C125" s="1368"/>
      <c r="D125" s="1364"/>
      <c r="E125" s="1365"/>
      <c r="F125" s="1366"/>
      <c r="G125" s="28" t="s">
        <v>735</v>
      </c>
      <c r="H125" s="1124">
        <f t="shared" si="6"/>
        <v>120</v>
      </c>
      <c r="I125" s="1124">
        <f t="shared" si="6"/>
        <v>120</v>
      </c>
      <c r="J125" s="1125">
        <f t="shared" si="6"/>
        <v>120</v>
      </c>
      <c r="K125" s="1227">
        <f>SUM(K109,K113,K117,K121)</f>
        <v>120</v>
      </c>
      <c r="L125" s="1228">
        <f t="shared" si="6"/>
        <v>120</v>
      </c>
      <c r="M125" s="77"/>
      <c r="N125" s="77"/>
      <c r="O125" s="77"/>
      <c r="P125" s="77"/>
      <c r="Q125" s="24"/>
    </row>
    <row r="126" spans="3:17" ht="10.5" customHeight="1">
      <c r="C126" s="1368"/>
      <c r="D126" s="1350" t="s">
        <v>1044</v>
      </c>
      <c r="E126" s="1351"/>
      <c r="F126" s="1349" t="s">
        <v>811</v>
      </c>
      <c r="G126" s="28" t="s">
        <v>491</v>
      </c>
      <c r="H126" s="1124">
        <v>330</v>
      </c>
      <c r="I126" s="1124">
        <v>318</v>
      </c>
      <c r="J126" s="1125">
        <v>291</v>
      </c>
      <c r="K126" s="1227">
        <v>286</v>
      </c>
      <c r="L126" s="1228">
        <v>433</v>
      </c>
      <c r="M126" s="96"/>
      <c r="N126" s="24"/>
      <c r="O126" s="24"/>
      <c r="P126" s="24"/>
      <c r="Q126" s="24"/>
    </row>
    <row r="127" spans="3:17" ht="10.5" customHeight="1">
      <c r="C127" s="1368"/>
      <c r="D127" s="1352"/>
      <c r="E127" s="1353"/>
      <c r="F127" s="1349"/>
      <c r="G127" s="28" t="s">
        <v>492</v>
      </c>
      <c r="H127" s="1124">
        <v>194</v>
      </c>
      <c r="I127" s="1124">
        <v>227</v>
      </c>
      <c r="J127" s="1125">
        <v>193</v>
      </c>
      <c r="K127" s="1227">
        <v>143</v>
      </c>
      <c r="L127" s="1228">
        <v>224</v>
      </c>
      <c r="M127" s="96"/>
      <c r="N127" s="24"/>
      <c r="O127" s="24"/>
      <c r="P127" s="24"/>
      <c r="Q127" s="24"/>
    </row>
    <row r="128" spans="3:17" ht="10.5" customHeight="1">
      <c r="C128" s="1368"/>
      <c r="D128" s="1352"/>
      <c r="E128" s="1353"/>
      <c r="F128" s="1349"/>
      <c r="G128" s="28" t="s">
        <v>493</v>
      </c>
      <c r="H128" s="1124">
        <v>73</v>
      </c>
      <c r="I128" s="1124">
        <v>75</v>
      </c>
      <c r="J128" s="1125">
        <v>68</v>
      </c>
      <c r="K128" s="1227">
        <v>60</v>
      </c>
      <c r="L128" s="1228">
        <v>60</v>
      </c>
      <c r="M128" s="77"/>
      <c r="N128" s="77"/>
      <c r="O128" s="77"/>
      <c r="P128" s="77"/>
      <c r="Q128" s="24"/>
    </row>
    <row r="129" spans="3:17" ht="10.5" customHeight="1">
      <c r="C129" s="1368"/>
      <c r="D129" s="1352"/>
      <c r="E129" s="1353"/>
      <c r="F129" s="1349"/>
      <c r="G129" s="28" t="s">
        <v>735</v>
      </c>
      <c r="H129" s="1124">
        <v>56</v>
      </c>
      <c r="I129" s="1124">
        <v>55</v>
      </c>
      <c r="J129" s="1125">
        <v>55</v>
      </c>
      <c r="K129" s="1227">
        <v>55</v>
      </c>
      <c r="L129" s="1228">
        <v>55</v>
      </c>
      <c r="M129" s="77"/>
      <c r="N129" s="77"/>
      <c r="O129" s="77"/>
      <c r="P129" s="77"/>
      <c r="Q129" s="24"/>
    </row>
    <row r="130" spans="3:17" ht="10.5" customHeight="1">
      <c r="C130" s="1368"/>
      <c r="D130" s="1352"/>
      <c r="E130" s="1353"/>
      <c r="F130" s="1343" t="s">
        <v>489</v>
      </c>
      <c r="G130" s="28" t="s">
        <v>491</v>
      </c>
      <c r="H130" s="1124">
        <v>7</v>
      </c>
      <c r="I130" s="1124">
        <v>3</v>
      </c>
      <c r="J130" s="1125">
        <v>4</v>
      </c>
      <c r="K130" s="1227">
        <v>0</v>
      </c>
      <c r="L130" s="1228">
        <v>2</v>
      </c>
      <c r="M130" s="77"/>
      <c r="N130" s="77"/>
      <c r="O130" s="77"/>
      <c r="P130" s="77"/>
      <c r="Q130" s="77"/>
    </row>
    <row r="131" spans="3:17" ht="10.5" customHeight="1">
      <c r="C131" s="1368"/>
      <c r="D131" s="1352"/>
      <c r="E131" s="1353"/>
      <c r="F131" s="1343"/>
      <c r="G131" s="28" t="s">
        <v>492</v>
      </c>
      <c r="H131" s="1124">
        <v>4</v>
      </c>
      <c r="I131" s="1124">
        <v>2</v>
      </c>
      <c r="J131" s="1125">
        <v>3</v>
      </c>
      <c r="K131" s="1227">
        <v>0</v>
      </c>
      <c r="L131" s="1228">
        <v>0</v>
      </c>
      <c r="M131" s="77"/>
      <c r="N131" s="77"/>
      <c r="O131" s="77"/>
      <c r="P131" s="77"/>
      <c r="Q131" s="77"/>
    </row>
    <row r="132" spans="3:17" ht="10.5" customHeight="1">
      <c r="C132" s="1368"/>
      <c r="D132" s="1352"/>
      <c r="E132" s="1353"/>
      <c r="F132" s="1343"/>
      <c r="G132" s="28" t="s">
        <v>493</v>
      </c>
      <c r="H132" s="1124">
        <v>4</v>
      </c>
      <c r="I132" s="1124">
        <v>2</v>
      </c>
      <c r="J132" s="1125">
        <v>2</v>
      </c>
      <c r="K132" s="1227">
        <v>0</v>
      </c>
      <c r="L132" s="1228">
        <v>0</v>
      </c>
      <c r="Q132" s="77"/>
    </row>
    <row r="133" spans="3:17" ht="10.5" customHeight="1">
      <c r="C133" s="1368"/>
      <c r="D133" s="1354"/>
      <c r="E133" s="1355"/>
      <c r="F133" s="1343"/>
      <c r="G133" s="28" t="s">
        <v>735</v>
      </c>
      <c r="H133" s="1124">
        <v>0</v>
      </c>
      <c r="I133" s="1124">
        <v>0</v>
      </c>
      <c r="J133" s="1124">
        <v>0</v>
      </c>
      <c r="K133" s="1124">
        <v>0</v>
      </c>
      <c r="L133" s="1228">
        <v>0</v>
      </c>
      <c r="M133" s="77"/>
      <c r="N133" s="77"/>
      <c r="O133" s="77"/>
      <c r="P133" s="77"/>
      <c r="Q133" s="24"/>
    </row>
    <row r="134" spans="3:17" ht="10.5" customHeight="1">
      <c r="C134" s="1368"/>
      <c r="D134" s="1358" t="s">
        <v>574</v>
      </c>
      <c r="E134" s="1359"/>
      <c r="F134" s="1360"/>
      <c r="G134" s="28" t="s">
        <v>491</v>
      </c>
      <c r="H134" s="1124">
        <f aca="true" t="shared" si="7" ref="H134:L137">SUM(H126,H130)</f>
        <v>337</v>
      </c>
      <c r="I134" s="1124">
        <f t="shared" si="7"/>
        <v>321</v>
      </c>
      <c r="J134" s="1124">
        <f t="shared" si="7"/>
        <v>295</v>
      </c>
      <c r="K134" s="1227">
        <f t="shared" si="7"/>
        <v>286</v>
      </c>
      <c r="L134" s="1228">
        <f t="shared" si="7"/>
        <v>435</v>
      </c>
      <c r="M134" s="77"/>
      <c r="N134" s="77"/>
      <c r="O134" s="77"/>
      <c r="P134" s="77"/>
      <c r="Q134" s="77"/>
    </row>
    <row r="135" spans="3:17" ht="10.5" customHeight="1">
      <c r="C135" s="1368"/>
      <c r="D135" s="1361"/>
      <c r="E135" s="1362"/>
      <c r="F135" s="1363"/>
      <c r="G135" s="28" t="s">
        <v>492</v>
      </c>
      <c r="H135" s="1124">
        <f t="shared" si="7"/>
        <v>198</v>
      </c>
      <c r="I135" s="1124">
        <f t="shared" si="7"/>
        <v>229</v>
      </c>
      <c r="J135" s="1124">
        <f t="shared" si="7"/>
        <v>196</v>
      </c>
      <c r="K135" s="1227">
        <f t="shared" si="7"/>
        <v>143</v>
      </c>
      <c r="L135" s="1228">
        <f t="shared" si="7"/>
        <v>224</v>
      </c>
      <c r="M135" s="77"/>
      <c r="N135" s="77"/>
      <c r="O135" s="77"/>
      <c r="P135" s="77"/>
      <c r="Q135" s="77"/>
    </row>
    <row r="136" spans="3:17" ht="10.5" customHeight="1">
      <c r="C136" s="1368"/>
      <c r="D136" s="1361"/>
      <c r="E136" s="1362"/>
      <c r="F136" s="1363"/>
      <c r="G136" s="28" t="s">
        <v>493</v>
      </c>
      <c r="H136" s="1124">
        <f t="shared" si="7"/>
        <v>77</v>
      </c>
      <c r="I136" s="1124">
        <f t="shared" si="7"/>
        <v>77</v>
      </c>
      <c r="J136" s="1125">
        <f t="shared" si="7"/>
        <v>70</v>
      </c>
      <c r="K136" s="1227">
        <f t="shared" si="7"/>
        <v>60</v>
      </c>
      <c r="L136" s="1228">
        <f t="shared" si="7"/>
        <v>60</v>
      </c>
      <c r="Q136" s="77"/>
    </row>
    <row r="137" spans="3:17" ht="10.5" customHeight="1">
      <c r="C137" s="1369"/>
      <c r="D137" s="1364"/>
      <c r="E137" s="1365"/>
      <c r="F137" s="1366"/>
      <c r="G137" s="28" t="s">
        <v>735</v>
      </c>
      <c r="H137" s="1124">
        <f t="shared" si="7"/>
        <v>56</v>
      </c>
      <c r="I137" s="1124">
        <f t="shared" si="7"/>
        <v>55</v>
      </c>
      <c r="J137" s="1125">
        <f t="shared" si="7"/>
        <v>55</v>
      </c>
      <c r="K137" s="1227">
        <f t="shared" si="7"/>
        <v>55</v>
      </c>
      <c r="L137" s="1228">
        <f t="shared" si="7"/>
        <v>55</v>
      </c>
      <c r="M137" s="77"/>
      <c r="N137" s="77"/>
      <c r="O137" s="77"/>
      <c r="P137" s="77"/>
      <c r="Q137" s="24"/>
    </row>
    <row r="138" spans="3:12" ht="10.5" customHeight="1">
      <c r="C138" s="1374" t="s">
        <v>576</v>
      </c>
      <c r="D138" s="1359"/>
      <c r="E138" s="1359"/>
      <c r="F138" s="1360"/>
      <c r="G138" s="28" t="s">
        <v>491</v>
      </c>
      <c r="H138" s="1124">
        <f aca="true" t="shared" si="8" ref="H138:L141">SUM(H30,H42,H58,H70,H90,H102,H122,H134)</f>
        <v>9107</v>
      </c>
      <c r="I138" s="1229">
        <f t="shared" si="8"/>
        <v>9039</v>
      </c>
      <c r="J138" s="1124">
        <f t="shared" si="8"/>
        <v>8930</v>
      </c>
      <c r="K138" s="1229">
        <f t="shared" si="8"/>
        <v>8417</v>
      </c>
      <c r="L138" s="1228">
        <f t="shared" si="8"/>
        <v>8121</v>
      </c>
    </row>
    <row r="139" spans="3:12" ht="10.5" customHeight="1">
      <c r="C139" s="1370"/>
      <c r="D139" s="1362"/>
      <c r="E139" s="1362"/>
      <c r="F139" s="1363"/>
      <c r="G139" s="28" t="s">
        <v>492</v>
      </c>
      <c r="H139" s="1124">
        <f t="shared" si="8"/>
        <v>1464</v>
      </c>
      <c r="I139" s="1229">
        <f t="shared" si="8"/>
        <v>1578</v>
      </c>
      <c r="J139" s="1124">
        <f t="shared" si="8"/>
        <v>1585</v>
      </c>
      <c r="K139" s="1229">
        <f t="shared" si="8"/>
        <v>1475</v>
      </c>
      <c r="L139" s="1228">
        <f t="shared" si="8"/>
        <v>1711</v>
      </c>
    </row>
    <row r="140" spans="3:12" ht="10.5" customHeight="1">
      <c r="C140" s="1370"/>
      <c r="D140" s="1362"/>
      <c r="E140" s="1362"/>
      <c r="F140" s="1363"/>
      <c r="G140" s="28" t="s">
        <v>493</v>
      </c>
      <c r="H140" s="1124">
        <f t="shared" si="8"/>
        <v>870</v>
      </c>
      <c r="I140" s="1126">
        <f t="shared" si="8"/>
        <v>873</v>
      </c>
      <c r="J140" s="1125">
        <f t="shared" si="8"/>
        <v>875</v>
      </c>
      <c r="K140" s="1229">
        <f t="shared" si="8"/>
        <v>879</v>
      </c>
      <c r="L140" s="1228">
        <f t="shared" si="8"/>
        <v>891</v>
      </c>
    </row>
    <row r="141" spans="3:12" ht="10.5" customHeight="1">
      <c r="C141" s="1380"/>
      <c r="D141" s="1365"/>
      <c r="E141" s="1365"/>
      <c r="F141" s="1366"/>
      <c r="G141" s="28" t="s">
        <v>735</v>
      </c>
      <c r="H141" s="1124">
        <f t="shared" si="8"/>
        <v>739</v>
      </c>
      <c r="I141" s="1126">
        <f t="shared" si="8"/>
        <v>722</v>
      </c>
      <c r="J141" s="1125">
        <f t="shared" si="8"/>
        <v>722</v>
      </c>
      <c r="K141" s="1229">
        <f t="shared" si="8"/>
        <v>800</v>
      </c>
      <c r="L141" s="1228">
        <f t="shared" si="8"/>
        <v>800</v>
      </c>
    </row>
    <row r="142" spans="3:17" ht="10.5" customHeight="1">
      <c r="C142" s="1367" t="s">
        <v>918</v>
      </c>
      <c r="D142" s="1350" t="s">
        <v>919</v>
      </c>
      <c r="E142" s="1351"/>
      <c r="F142" s="1349" t="s">
        <v>811</v>
      </c>
      <c r="G142" s="28" t="s">
        <v>491</v>
      </c>
      <c r="H142" s="1124">
        <v>151</v>
      </c>
      <c r="I142" s="1125">
        <v>104</v>
      </c>
      <c r="J142" s="1125">
        <v>115</v>
      </c>
      <c r="K142" s="1124">
        <v>78</v>
      </c>
      <c r="L142" s="1228">
        <v>89</v>
      </c>
      <c r="M142" s="96"/>
      <c r="N142" s="24"/>
      <c r="O142" s="24"/>
      <c r="P142" s="24"/>
      <c r="Q142" s="24"/>
    </row>
    <row r="143" spans="3:17" ht="10.5" customHeight="1">
      <c r="C143" s="1381"/>
      <c r="D143" s="1352"/>
      <c r="E143" s="1353"/>
      <c r="F143" s="1349"/>
      <c r="G143" s="28" t="s">
        <v>492</v>
      </c>
      <c r="H143" s="1124">
        <v>48</v>
      </c>
      <c r="I143" s="1125">
        <v>46</v>
      </c>
      <c r="J143" s="1125">
        <v>43</v>
      </c>
      <c r="K143" s="1124">
        <v>43</v>
      </c>
      <c r="L143" s="1228">
        <v>39</v>
      </c>
      <c r="M143" s="96"/>
      <c r="N143" s="24"/>
      <c r="O143" s="24"/>
      <c r="P143" s="24"/>
      <c r="Q143" s="24"/>
    </row>
    <row r="144" spans="3:17" ht="10.5" customHeight="1">
      <c r="C144" s="1381"/>
      <c r="D144" s="1352"/>
      <c r="E144" s="1353"/>
      <c r="F144" s="1349"/>
      <c r="G144" s="28" t="s">
        <v>493</v>
      </c>
      <c r="H144" s="1124">
        <v>37</v>
      </c>
      <c r="I144" s="1125">
        <v>36</v>
      </c>
      <c r="J144" s="1125">
        <v>37</v>
      </c>
      <c r="K144" s="1124">
        <v>37</v>
      </c>
      <c r="L144" s="1228">
        <v>30</v>
      </c>
      <c r="M144" s="77"/>
      <c r="N144" s="77"/>
      <c r="O144" s="77"/>
      <c r="P144" s="77"/>
      <c r="Q144" s="24"/>
    </row>
    <row r="145" spans="3:17" ht="10.5" customHeight="1">
      <c r="C145" s="1381"/>
      <c r="D145" s="1352"/>
      <c r="E145" s="1353"/>
      <c r="F145" s="1349"/>
      <c r="G145" s="28" t="s">
        <v>735</v>
      </c>
      <c r="H145" s="1124">
        <v>28</v>
      </c>
      <c r="I145" s="1125">
        <v>28</v>
      </c>
      <c r="J145" s="1125">
        <v>28</v>
      </c>
      <c r="K145" s="1124">
        <v>28</v>
      </c>
      <c r="L145" s="1228">
        <v>28</v>
      </c>
      <c r="M145" s="77"/>
      <c r="N145" s="77"/>
      <c r="O145" s="77"/>
      <c r="P145" s="77"/>
      <c r="Q145" s="24"/>
    </row>
    <row r="146" spans="3:17" ht="10.5" customHeight="1">
      <c r="C146" s="1381"/>
      <c r="D146" s="1352"/>
      <c r="E146" s="1353"/>
      <c r="F146" s="1343" t="s">
        <v>489</v>
      </c>
      <c r="G146" s="28" t="s">
        <v>491</v>
      </c>
      <c r="H146" s="1125">
        <v>39</v>
      </c>
      <c r="I146" s="1125">
        <v>33</v>
      </c>
      <c r="J146" s="1125">
        <v>19</v>
      </c>
      <c r="K146" s="1124">
        <v>18</v>
      </c>
      <c r="L146" s="1228">
        <v>28</v>
      </c>
      <c r="M146" s="77"/>
      <c r="N146" s="77"/>
      <c r="O146" s="77"/>
      <c r="P146" s="77"/>
      <c r="Q146" s="77"/>
    </row>
    <row r="147" spans="3:17" ht="10.5" customHeight="1">
      <c r="C147" s="1381"/>
      <c r="D147" s="1352"/>
      <c r="E147" s="1353"/>
      <c r="F147" s="1343"/>
      <c r="G147" s="28" t="s">
        <v>492</v>
      </c>
      <c r="H147" s="1125">
        <v>15</v>
      </c>
      <c r="I147" s="1125">
        <v>15</v>
      </c>
      <c r="J147" s="1125">
        <v>14</v>
      </c>
      <c r="K147" s="1124">
        <v>12</v>
      </c>
      <c r="L147" s="1228">
        <v>15</v>
      </c>
      <c r="M147" s="77"/>
      <c r="N147" s="77"/>
      <c r="O147" s="77"/>
      <c r="P147" s="77"/>
      <c r="Q147" s="77"/>
    </row>
    <row r="148" spans="3:17" ht="10.5" customHeight="1">
      <c r="C148" s="1381"/>
      <c r="D148" s="1352"/>
      <c r="E148" s="1353"/>
      <c r="F148" s="1343"/>
      <c r="G148" s="28" t="s">
        <v>493</v>
      </c>
      <c r="H148" s="1125">
        <v>13</v>
      </c>
      <c r="I148" s="1125">
        <v>14</v>
      </c>
      <c r="J148" s="1125">
        <v>13</v>
      </c>
      <c r="K148" s="1124">
        <v>10</v>
      </c>
      <c r="L148" s="1228">
        <v>14</v>
      </c>
      <c r="Q148" s="77"/>
    </row>
    <row r="149" spans="3:17" ht="10.5" customHeight="1">
      <c r="C149" s="1381"/>
      <c r="D149" s="1354"/>
      <c r="E149" s="1355"/>
      <c r="F149" s="1343"/>
      <c r="G149" s="28" t="s">
        <v>735</v>
      </c>
      <c r="H149" s="1125">
        <v>12</v>
      </c>
      <c r="I149" s="1125">
        <v>12</v>
      </c>
      <c r="J149" s="1125">
        <v>12</v>
      </c>
      <c r="K149" s="1124">
        <v>12</v>
      </c>
      <c r="L149" s="1228">
        <v>12</v>
      </c>
      <c r="M149" s="77"/>
      <c r="N149" s="77"/>
      <c r="O149" s="77"/>
      <c r="P149" s="77"/>
      <c r="Q149" s="24"/>
    </row>
    <row r="150" spans="3:17" ht="10.5" customHeight="1">
      <c r="C150" s="1381"/>
      <c r="D150" s="1358" t="s">
        <v>574</v>
      </c>
      <c r="E150" s="1359"/>
      <c r="F150" s="1360"/>
      <c r="G150" s="28" t="s">
        <v>491</v>
      </c>
      <c r="H150" s="1125">
        <f aca="true" t="shared" si="9" ref="H150:L152">SUM(H142,H146)</f>
        <v>190</v>
      </c>
      <c r="I150" s="1125">
        <f t="shared" si="9"/>
        <v>137</v>
      </c>
      <c r="J150" s="1125">
        <f t="shared" si="9"/>
        <v>134</v>
      </c>
      <c r="K150" s="1124">
        <f t="shared" si="9"/>
        <v>96</v>
      </c>
      <c r="L150" s="1228">
        <f t="shared" si="9"/>
        <v>117</v>
      </c>
      <c r="M150" s="77"/>
      <c r="N150" s="77"/>
      <c r="O150" s="77"/>
      <c r="P150" s="77"/>
      <c r="Q150" s="77"/>
    </row>
    <row r="151" spans="3:17" ht="10.5" customHeight="1">
      <c r="C151" s="1381"/>
      <c r="D151" s="1361"/>
      <c r="E151" s="1362"/>
      <c r="F151" s="1363"/>
      <c r="G151" s="28" t="s">
        <v>492</v>
      </c>
      <c r="H151" s="1125">
        <f t="shared" si="9"/>
        <v>63</v>
      </c>
      <c r="I151" s="1125">
        <f t="shared" si="9"/>
        <v>61</v>
      </c>
      <c r="J151" s="1125">
        <f t="shared" si="9"/>
        <v>57</v>
      </c>
      <c r="K151" s="1124">
        <f t="shared" si="9"/>
        <v>55</v>
      </c>
      <c r="L151" s="1228">
        <f t="shared" si="9"/>
        <v>54</v>
      </c>
      <c r="M151" s="77"/>
      <c r="N151" s="77"/>
      <c r="O151" s="77"/>
      <c r="P151" s="77"/>
      <c r="Q151" s="77"/>
    </row>
    <row r="152" spans="3:17" ht="10.5" customHeight="1">
      <c r="C152" s="1381"/>
      <c r="D152" s="1361"/>
      <c r="E152" s="1362"/>
      <c r="F152" s="1363"/>
      <c r="G152" s="28" t="s">
        <v>493</v>
      </c>
      <c r="H152" s="1125">
        <f t="shared" si="9"/>
        <v>50</v>
      </c>
      <c r="I152" s="1125">
        <f t="shared" si="9"/>
        <v>50</v>
      </c>
      <c r="J152" s="1125">
        <f t="shared" si="9"/>
        <v>50</v>
      </c>
      <c r="K152" s="1124">
        <f t="shared" si="9"/>
        <v>47</v>
      </c>
      <c r="L152" s="1228">
        <f t="shared" si="9"/>
        <v>44</v>
      </c>
      <c r="Q152" s="77"/>
    </row>
    <row r="153" spans="3:17" ht="10.5" customHeight="1">
      <c r="C153" s="1381"/>
      <c r="D153" s="1364"/>
      <c r="E153" s="1365"/>
      <c r="F153" s="1366"/>
      <c r="G153" s="28" t="s">
        <v>735</v>
      </c>
      <c r="H153" s="1125">
        <f>SUM(H145,,H149)</f>
        <v>40</v>
      </c>
      <c r="I153" s="1125">
        <f>SUM(I145,,I149)</f>
        <v>40</v>
      </c>
      <c r="J153" s="1125">
        <f>SUM(J145,,J149)</f>
        <v>40</v>
      </c>
      <c r="K153" s="1124">
        <f>SUM(K145,,K149)</f>
        <v>40</v>
      </c>
      <c r="L153" s="1228">
        <f>SUM(L145,,L149)</f>
        <v>40</v>
      </c>
      <c r="M153" s="77"/>
      <c r="N153" s="77"/>
      <c r="O153" s="77"/>
      <c r="P153" s="77"/>
      <c r="Q153" s="24"/>
    </row>
    <row r="154" spans="3:17" ht="10.5" customHeight="1">
      <c r="C154" s="1381"/>
      <c r="D154" s="1350" t="s">
        <v>920</v>
      </c>
      <c r="E154" s="1351"/>
      <c r="F154" s="1349" t="s">
        <v>811</v>
      </c>
      <c r="G154" s="28" t="s">
        <v>491</v>
      </c>
      <c r="H154" s="1124">
        <v>338</v>
      </c>
      <c r="I154" s="1125">
        <v>254</v>
      </c>
      <c r="J154" s="1125">
        <v>196</v>
      </c>
      <c r="K154" s="1124">
        <v>152</v>
      </c>
      <c r="L154" s="1228">
        <v>134</v>
      </c>
      <c r="M154" s="96"/>
      <c r="N154" s="24"/>
      <c r="O154" s="24"/>
      <c r="P154" s="24"/>
      <c r="Q154" s="24"/>
    </row>
    <row r="155" spans="3:17" ht="10.5" customHeight="1">
      <c r="C155" s="1381"/>
      <c r="D155" s="1352"/>
      <c r="E155" s="1353"/>
      <c r="F155" s="1349"/>
      <c r="G155" s="28" t="s">
        <v>492</v>
      </c>
      <c r="H155" s="1124">
        <v>124</v>
      </c>
      <c r="I155" s="1125">
        <v>108</v>
      </c>
      <c r="J155" s="1125">
        <v>103</v>
      </c>
      <c r="K155" s="1124">
        <v>82</v>
      </c>
      <c r="L155" s="1228">
        <v>67</v>
      </c>
      <c r="M155" s="96"/>
      <c r="N155" s="24"/>
      <c r="O155" s="24"/>
      <c r="P155" s="24"/>
      <c r="Q155" s="24"/>
    </row>
    <row r="156" spans="3:17" ht="10.5" customHeight="1">
      <c r="C156" s="1381"/>
      <c r="D156" s="1352"/>
      <c r="E156" s="1353"/>
      <c r="F156" s="1349"/>
      <c r="G156" s="28" t="s">
        <v>493</v>
      </c>
      <c r="H156" s="1124">
        <v>99</v>
      </c>
      <c r="I156" s="1125">
        <v>84</v>
      </c>
      <c r="J156" s="1125">
        <v>84</v>
      </c>
      <c r="K156" s="1124">
        <v>66</v>
      </c>
      <c r="L156" s="1228">
        <v>56</v>
      </c>
      <c r="M156" s="77"/>
      <c r="N156" s="77"/>
      <c r="O156" s="77"/>
      <c r="P156" s="77"/>
      <c r="Q156" s="24"/>
    </row>
    <row r="157" spans="3:17" ht="10.5" customHeight="1">
      <c r="C157" s="1381"/>
      <c r="D157" s="1352"/>
      <c r="E157" s="1353"/>
      <c r="F157" s="1349"/>
      <c r="G157" s="28" t="s">
        <v>735</v>
      </c>
      <c r="H157" s="1124">
        <v>75</v>
      </c>
      <c r="I157" s="1125">
        <v>65</v>
      </c>
      <c r="J157" s="1125">
        <v>60</v>
      </c>
      <c r="K157" s="1124">
        <v>60</v>
      </c>
      <c r="L157" s="1228">
        <v>50</v>
      </c>
      <c r="M157" s="77"/>
      <c r="N157" s="77"/>
      <c r="O157" s="77"/>
      <c r="P157" s="77"/>
      <c r="Q157" s="24"/>
    </row>
    <row r="158" spans="3:17" ht="10.5" customHeight="1">
      <c r="C158" s="1381"/>
      <c r="D158" s="1352"/>
      <c r="E158" s="1353"/>
      <c r="F158" s="1343" t="s">
        <v>489</v>
      </c>
      <c r="G158" s="28" t="s">
        <v>491</v>
      </c>
      <c r="H158" s="1125">
        <v>29</v>
      </c>
      <c r="I158" s="1125">
        <v>54</v>
      </c>
      <c r="J158" s="1125">
        <v>46</v>
      </c>
      <c r="K158" s="1124">
        <v>66</v>
      </c>
      <c r="L158" s="1228">
        <v>68</v>
      </c>
      <c r="M158" s="77"/>
      <c r="N158" s="77"/>
      <c r="O158" s="77"/>
      <c r="P158" s="77"/>
      <c r="Q158" s="77"/>
    </row>
    <row r="159" spans="3:17" ht="10.5" customHeight="1">
      <c r="C159" s="1381"/>
      <c r="D159" s="1352"/>
      <c r="E159" s="1353"/>
      <c r="F159" s="1343"/>
      <c r="G159" s="28" t="s">
        <v>492</v>
      </c>
      <c r="H159" s="1125">
        <v>23</v>
      </c>
      <c r="I159" s="1125">
        <v>32</v>
      </c>
      <c r="J159" s="1125">
        <v>36</v>
      </c>
      <c r="K159" s="1124">
        <v>51</v>
      </c>
      <c r="L159" s="1228">
        <v>60</v>
      </c>
      <c r="M159" s="77"/>
      <c r="N159" s="77"/>
      <c r="O159" s="77"/>
      <c r="P159" s="77"/>
      <c r="Q159" s="77"/>
    </row>
    <row r="160" spans="3:17" ht="10.5" customHeight="1">
      <c r="C160" s="1381"/>
      <c r="D160" s="1352"/>
      <c r="E160" s="1353"/>
      <c r="F160" s="1343"/>
      <c r="G160" s="28" t="s">
        <v>493</v>
      </c>
      <c r="H160" s="1125">
        <v>20</v>
      </c>
      <c r="I160" s="1125">
        <v>30</v>
      </c>
      <c r="J160" s="1125">
        <v>35</v>
      </c>
      <c r="K160" s="1124">
        <v>45</v>
      </c>
      <c r="L160" s="1228">
        <v>50</v>
      </c>
      <c r="Q160" s="77"/>
    </row>
    <row r="161" spans="3:17" ht="10.5" customHeight="1">
      <c r="C161" s="1381"/>
      <c r="D161" s="1354"/>
      <c r="E161" s="1355"/>
      <c r="F161" s="1343"/>
      <c r="G161" s="28" t="s">
        <v>735</v>
      </c>
      <c r="H161" s="1125">
        <v>25</v>
      </c>
      <c r="I161" s="1125">
        <v>35</v>
      </c>
      <c r="J161" s="1125">
        <v>40</v>
      </c>
      <c r="K161" s="1124">
        <v>40</v>
      </c>
      <c r="L161" s="1228">
        <v>50</v>
      </c>
      <c r="M161" s="77"/>
      <c r="N161" s="77"/>
      <c r="O161" s="77"/>
      <c r="P161" s="77"/>
      <c r="Q161" s="24"/>
    </row>
    <row r="162" spans="3:17" ht="10.5" customHeight="1">
      <c r="C162" s="1381"/>
      <c r="D162" s="1358" t="s">
        <v>574</v>
      </c>
      <c r="E162" s="1359"/>
      <c r="F162" s="1360"/>
      <c r="G162" s="28" t="s">
        <v>491</v>
      </c>
      <c r="H162" s="1125">
        <f aca="true" t="shared" si="10" ref="H162:L165">SUM(H154,H158)</f>
        <v>367</v>
      </c>
      <c r="I162" s="1125">
        <f t="shared" si="10"/>
        <v>308</v>
      </c>
      <c r="J162" s="1125">
        <f t="shared" si="10"/>
        <v>242</v>
      </c>
      <c r="K162" s="1124">
        <f t="shared" si="10"/>
        <v>218</v>
      </c>
      <c r="L162" s="1228">
        <f t="shared" si="10"/>
        <v>202</v>
      </c>
      <c r="M162" s="77"/>
      <c r="N162" s="77"/>
      <c r="O162" s="77"/>
      <c r="P162" s="77"/>
      <c r="Q162" s="77"/>
    </row>
    <row r="163" spans="3:17" ht="10.5" customHeight="1">
      <c r="C163" s="1381"/>
      <c r="D163" s="1361"/>
      <c r="E163" s="1362"/>
      <c r="F163" s="1363"/>
      <c r="G163" s="28" t="s">
        <v>492</v>
      </c>
      <c r="H163" s="1125">
        <f t="shared" si="10"/>
        <v>147</v>
      </c>
      <c r="I163" s="1125">
        <f t="shared" si="10"/>
        <v>140</v>
      </c>
      <c r="J163" s="1125">
        <f t="shared" si="10"/>
        <v>139</v>
      </c>
      <c r="K163" s="1124">
        <f t="shared" si="10"/>
        <v>133</v>
      </c>
      <c r="L163" s="1228">
        <f t="shared" si="10"/>
        <v>127</v>
      </c>
      <c r="M163" s="77"/>
      <c r="N163" s="77"/>
      <c r="O163" s="77"/>
      <c r="P163" s="77"/>
      <c r="Q163" s="77"/>
    </row>
    <row r="164" spans="3:17" ht="10.5" customHeight="1">
      <c r="C164" s="1381"/>
      <c r="D164" s="1361"/>
      <c r="E164" s="1362"/>
      <c r="F164" s="1363"/>
      <c r="G164" s="28" t="s">
        <v>493</v>
      </c>
      <c r="H164" s="1125">
        <f t="shared" si="10"/>
        <v>119</v>
      </c>
      <c r="I164" s="1125">
        <f t="shared" si="10"/>
        <v>114</v>
      </c>
      <c r="J164" s="1125">
        <f t="shared" si="10"/>
        <v>119</v>
      </c>
      <c r="K164" s="1124">
        <f t="shared" si="10"/>
        <v>111</v>
      </c>
      <c r="L164" s="1228">
        <f t="shared" si="10"/>
        <v>106</v>
      </c>
      <c r="Q164" s="77"/>
    </row>
    <row r="165" spans="3:17" ht="10.5" customHeight="1">
      <c r="C165" s="1381"/>
      <c r="D165" s="1364"/>
      <c r="E165" s="1365"/>
      <c r="F165" s="1366"/>
      <c r="G165" s="28" t="s">
        <v>735</v>
      </c>
      <c r="H165" s="1125">
        <f t="shared" si="10"/>
        <v>100</v>
      </c>
      <c r="I165" s="1125">
        <f t="shared" si="10"/>
        <v>100</v>
      </c>
      <c r="J165" s="1125">
        <f t="shared" si="10"/>
        <v>100</v>
      </c>
      <c r="K165" s="1124">
        <f t="shared" si="10"/>
        <v>100</v>
      </c>
      <c r="L165" s="1228">
        <f t="shared" si="10"/>
        <v>100</v>
      </c>
      <c r="M165" s="77"/>
      <c r="N165" s="77"/>
      <c r="O165" s="77"/>
      <c r="P165" s="77"/>
      <c r="Q165" s="24"/>
    </row>
    <row r="166" spans="3:17" ht="10.5" customHeight="1">
      <c r="C166" s="1381"/>
      <c r="D166" s="1350" t="s">
        <v>921</v>
      </c>
      <c r="E166" s="1351"/>
      <c r="F166" s="1349" t="s">
        <v>811</v>
      </c>
      <c r="G166" s="28" t="s">
        <v>491</v>
      </c>
      <c r="H166" s="1124">
        <v>245</v>
      </c>
      <c r="I166" s="1125">
        <v>216</v>
      </c>
      <c r="J166" s="1125">
        <v>129</v>
      </c>
      <c r="K166" s="1124">
        <v>112</v>
      </c>
      <c r="L166" s="1228">
        <v>97</v>
      </c>
      <c r="M166" s="96"/>
      <c r="N166" s="24"/>
      <c r="O166" s="24"/>
      <c r="P166" s="24"/>
      <c r="Q166" s="24"/>
    </row>
    <row r="167" spans="3:17" ht="10.5" customHeight="1">
      <c r="C167" s="1381"/>
      <c r="D167" s="1352"/>
      <c r="E167" s="1353"/>
      <c r="F167" s="1349"/>
      <c r="G167" s="28" t="s">
        <v>492</v>
      </c>
      <c r="H167" s="1124">
        <v>82</v>
      </c>
      <c r="I167" s="1125">
        <v>77</v>
      </c>
      <c r="J167" s="1125">
        <v>51</v>
      </c>
      <c r="K167" s="1124">
        <v>41</v>
      </c>
      <c r="L167" s="1228">
        <v>42</v>
      </c>
      <c r="M167" s="96"/>
      <c r="N167" s="24"/>
      <c r="O167" s="24"/>
      <c r="P167" s="24"/>
      <c r="Q167" s="24"/>
    </row>
    <row r="168" spans="3:17" ht="10.5" customHeight="1">
      <c r="C168" s="1381"/>
      <c r="D168" s="1352"/>
      <c r="E168" s="1353"/>
      <c r="F168" s="1349"/>
      <c r="G168" s="28" t="s">
        <v>493</v>
      </c>
      <c r="H168" s="1124">
        <v>62</v>
      </c>
      <c r="I168" s="1125">
        <v>63</v>
      </c>
      <c r="J168" s="1125">
        <v>45</v>
      </c>
      <c r="K168" s="1124">
        <v>38</v>
      </c>
      <c r="L168" s="1228">
        <v>35</v>
      </c>
      <c r="M168" s="77"/>
      <c r="N168" s="77"/>
      <c r="O168" s="77"/>
      <c r="P168" s="77"/>
      <c r="Q168" s="24"/>
    </row>
    <row r="169" spans="3:17" ht="10.5" customHeight="1">
      <c r="C169" s="1381"/>
      <c r="D169" s="1352"/>
      <c r="E169" s="1353"/>
      <c r="F169" s="1349"/>
      <c r="G169" s="28" t="s">
        <v>735</v>
      </c>
      <c r="H169" s="1124">
        <v>45</v>
      </c>
      <c r="I169" s="1125">
        <v>45</v>
      </c>
      <c r="J169" s="1125">
        <v>30</v>
      </c>
      <c r="K169" s="1124">
        <v>30</v>
      </c>
      <c r="L169" s="1228">
        <v>30</v>
      </c>
      <c r="M169" s="77"/>
      <c r="N169" s="77"/>
      <c r="O169" s="77"/>
      <c r="P169" s="77"/>
      <c r="Q169" s="24"/>
    </row>
    <row r="170" spans="3:17" ht="10.5" customHeight="1">
      <c r="C170" s="1381"/>
      <c r="D170" s="1352"/>
      <c r="E170" s="1353"/>
      <c r="F170" s="1349" t="s">
        <v>1093</v>
      </c>
      <c r="G170" s="28" t="s">
        <v>491</v>
      </c>
      <c r="H170" s="1124" t="s">
        <v>1259</v>
      </c>
      <c r="I170" s="1124" t="s">
        <v>1259</v>
      </c>
      <c r="J170" s="1125">
        <v>44</v>
      </c>
      <c r="K170" s="1124">
        <v>55</v>
      </c>
      <c r="L170" s="1228">
        <v>55</v>
      </c>
      <c r="M170" s="77"/>
      <c r="N170" s="77"/>
      <c r="O170" s="77"/>
      <c r="P170" s="77"/>
      <c r="Q170" s="77"/>
    </row>
    <row r="171" spans="3:17" ht="10.5" customHeight="1">
      <c r="C171" s="1381"/>
      <c r="D171" s="1352"/>
      <c r="E171" s="1353"/>
      <c r="F171" s="1349"/>
      <c r="G171" s="28" t="s">
        <v>492</v>
      </c>
      <c r="H171" s="1124" t="s">
        <v>1259</v>
      </c>
      <c r="I171" s="1124" t="s">
        <v>1259</v>
      </c>
      <c r="J171" s="1125">
        <v>25</v>
      </c>
      <c r="K171" s="1124">
        <v>26</v>
      </c>
      <c r="L171" s="1228">
        <v>23</v>
      </c>
      <c r="M171" s="77"/>
      <c r="N171" s="77"/>
      <c r="O171" s="77"/>
      <c r="P171" s="77"/>
      <c r="Q171" s="77"/>
    </row>
    <row r="172" spans="3:17" ht="10.5" customHeight="1">
      <c r="C172" s="1381"/>
      <c r="D172" s="1352"/>
      <c r="E172" s="1353"/>
      <c r="F172" s="1349"/>
      <c r="G172" s="28" t="s">
        <v>493</v>
      </c>
      <c r="H172" s="1124" t="s">
        <v>1042</v>
      </c>
      <c r="I172" s="1124" t="s">
        <v>1042</v>
      </c>
      <c r="J172" s="1125">
        <v>25</v>
      </c>
      <c r="K172" s="1124">
        <v>23</v>
      </c>
      <c r="L172" s="1228">
        <v>21</v>
      </c>
      <c r="M172" s="77"/>
      <c r="N172" s="77"/>
      <c r="O172" s="77"/>
      <c r="P172" s="77"/>
      <c r="Q172" s="77"/>
    </row>
    <row r="173" spans="3:17" ht="10.5" customHeight="1">
      <c r="C173" s="1381"/>
      <c r="D173" s="1352"/>
      <c r="E173" s="1353"/>
      <c r="F173" s="1349"/>
      <c r="G173" s="28" t="s">
        <v>735</v>
      </c>
      <c r="H173" s="1124" t="s">
        <v>1043</v>
      </c>
      <c r="I173" s="1124" t="s">
        <v>1043</v>
      </c>
      <c r="J173" s="1125">
        <v>15</v>
      </c>
      <c r="K173" s="1124">
        <v>15</v>
      </c>
      <c r="L173" s="1228">
        <v>20</v>
      </c>
      <c r="M173" s="77"/>
      <c r="N173" s="77"/>
      <c r="O173" s="77"/>
      <c r="P173" s="77"/>
      <c r="Q173" s="24"/>
    </row>
    <row r="174" spans="3:17" ht="10.5" customHeight="1">
      <c r="C174" s="1381"/>
      <c r="D174" s="1352"/>
      <c r="E174" s="1353"/>
      <c r="F174" s="1343" t="s">
        <v>489</v>
      </c>
      <c r="G174" s="28" t="s">
        <v>491</v>
      </c>
      <c r="H174" s="1125">
        <v>19</v>
      </c>
      <c r="I174" s="1125">
        <v>21</v>
      </c>
      <c r="J174" s="1125">
        <v>9</v>
      </c>
      <c r="K174" s="1124">
        <v>11</v>
      </c>
      <c r="L174" s="1228">
        <v>11</v>
      </c>
      <c r="M174" s="77"/>
      <c r="N174" s="77"/>
      <c r="O174" s="77"/>
      <c r="P174" s="77"/>
      <c r="Q174" s="77"/>
    </row>
    <row r="175" spans="3:17" ht="10.5" customHeight="1">
      <c r="C175" s="1381"/>
      <c r="D175" s="1352"/>
      <c r="E175" s="1353"/>
      <c r="F175" s="1343"/>
      <c r="G175" s="28" t="s">
        <v>492</v>
      </c>
      <c r="H175" s="1125">
        <v>10</v>
      </c>
      <c r="I175" s="1125">
        <v>12</v>
      </c>
      <c r="J175" s="1125">
        <v>6</v>
      </c>
      <c r="K175" s="1124">
        <v>9</v>
      </c>
      <c r="L175" s="1228">
        <v>10</v>
      </c>
      <c r="M175" s="77"/>
      <c r="N175" s="77"/>
      <c r="O175" s="77"/>
      <c r="P175" s="77"/>
      <c r="Q175" s="77"/>
    </row>
    <row r="176" spans="3:17" ht="10.5" customHeight="1">
      <c r="C176" s="1381"/>
      <c r="D176" s="1352"/>
      <c r="E176" s="1353"/>
      <c r="F176" s="1343"/>
      <c r="G176" s="28" t="s">
        <v>493</v>
      </c>
      <c r="H176" s="1125">
        <v>9</v>
      </c>
      <c r="I176" s="1125">
        <v>10</v>
      </c>
      <c r="J176" s="1125">
        <v>5</v>
      </c>
      <c r="K176" s="1124">
        <v>7</v>
      </c>
      <c r="L176" s="1228">
        <v>10</v>
      </c>
      <c r="Q176" s="77"/>
    </row>
    <row r="177" spans="3:17" ht="10.5" customHeight="1">
      <c r="C177" s="1381"/>
      <c r="D177" s="1354"/>
      <c r="E177" s="1355"/>
      <c r="F177" s="1343"/>
      <c r="G177" s="28" t="s">
        <v>735</v>
      </c>
      <c r="H177" s="1125">
        <v>15</v>
      </c>
      <c r="I177" s="1125">
        <v>15</v>
      </c>
      <c r="J177" s="1125">
        <v>15</v>
      </c>
      <c r="K177" s="1124">
        <v>15</v>
      </c>
      <c r="L177" s="1228">
        <v>10</v>
      </c>
      <c r="M177" s="77"/>
      <c r="N177" s="77"/>
      <c r="O177" s="77"/>
      <c r="P177" s="77"/>
      <c r="Q177" s="24"/>
    </row>
    <row r="178" spans="3:17" ht="10.5" customHeight="1">
      <c r="C178" s="1381"/>
      <c r="D178" s="1358" t="s">
        <v>574</v>
      </c>
      <c r="E178" s="1359"/>
      <c r="F178" s="1360"/>
      <c r="G178" s="28" t="s">
        <v>491</v>
      </c>
      <c r="H178" s="1125">
        <f aca="true" t="shared" si="11" ref="H178:I181">SUM(H166,H170,H174)</f>
        <v>264</v>
      </c>
      <c r="I178" s="1125">
        <f t="shared" si="11"/>
        <v>237</v>
      </c>
      <c r="J178" s="1125">
        <v>182</v>
      </c>
      <c r="K178" s="1124">
        <f aca="true" t="shared" si="12" ref="K178:L181">SUM(K166,K170,K174)</f>
        <v>178</v>
      </c>
      <c r="L178" s="1228">
        <f t="shared" si="12"/>
        <v>163</v>
      </c>
      <c r="M178" s="77"/>
      <c r="N178" s="77"/>
      <c r="O178" s="77"/>
      <c r="P178" s="77"/>
      <c r="Q178" s="77"/>
    </row>
    <row r="179" spans="3:17" ht="10.5" customHeight="1">
      <c r="C179" s="1381"/>
      <c r="D179" s="1361"/>
      <c r="E179" s="1362"/>
      <c r="F179" s="1363"/>
      <c r="G179" s="28" t="s">
        <v>492</v>
      </c>
      <c r="H179" s="1125">
        <f t="shared" si="11"/>
        <v>92</v>
      </c>
      <c r="I179" s="1125">
        <f t="shared" si="11"/>
        <v>89</v>
      </c>
      <c r="J179" s="1125">
        <f>SUM(J167,J171,J175)</f>
        <v>82</v>
      </c>
      <c r="K179" s="1124">
        <f t="shared" si="12"/>
        <v>76</v>
      </c>
      <c r="L179" s="1228">
        <f t="shared" si="12"/>
        <v>75</v>
      </c>
      <c r="M179" s="77"/>
      <c r="N179" s="77"/>
      <c r="O179" s="77"/>
      <c r="P179" s="77"/>
      <c r="Q179" s="77"/>
    </row>
    <row r="180" spans="3:17" ht="10.5" customHeight="1">
      <c r="C180" s="1381"/>
      <c r="D180" s="1361"/>
      <c r="E180" s="1362"/>
      <c r="F180" s="1363"/>
      <c r="G180" s="28" t="s">
        <v>493</v>
      </c>
      <c r="H180" s="1125">
        <f t="shared" si="11"/>
        <v>71</v>
      </c>
      <c r="I180" s="1125">
        <f t="shared" si="11"/>
        <v>73</v>
      </c>
      <c r="J180" s="1125">
        <f>SUM(J168,J172,J176)</f>
        <v>75</v>
      </c>
      <c r="K180" s="1124">
        <f t="shared" si="12"/>
        <v>68</v>
      </c>
      <c r="L180" s="1228">
        <f t="shared" si="12"/>
        <v>66</v>
      </c>
      <c r="Q180" s="77"/>
    </row>
    <row r="181" spans="3:17" ht="10.5" customHeight="1">
      <c r="C181" s="1382"/>
      <c r="D181" s="1364"/>
      <c r="E181" s="1365"/>
      <c r="F181" s="1366"/>
      <c r="G181" s="28" t="s">
        <v>735</v>
      </c>
      <c r="H181" s="1125">
        <f t="shared" si="11"/>
        <v>60</v>
      </c>
      <c r="I181" s="1125">
        <f t="shared" si="11"/>
        <v>60</v>
      </c>
      <c r="J181" s="1125">
        <f>SUM(J169,J173,J177)</f>
        <v>60</v>
      </c>
      <c r="K181" s="1124">
        <f t="shared" si="12"/>
        <v>60</v>
      </c>
      <c r="L181" s="1228">
        <f t="shared" si="12"/>
        <v>60</v>
      </c>
      <c r="M181" s="77"/>
      <c r="N181" s="77"/>
      <c r="O181" s="77"/>
      <c r="P181" s="77"/>
      <c r="Q181" s="24"/>
    </row>
    <row r="182" spans="3:12" ht="10.5" customHeight="1">
      <c r="C182" s="1374" t="s">
        <v>576</v>
      </c>
      <c r="D182" s="1359"/>
      <c r="E182" s="1359"/>
      <c r="F182" s="1360"/>
      <c r="G182" s="28" t="s">
        <v>491</v>
      </c>
      <c r="H182" s="1125">
        <f aca="true" t="shared" si="13" ref="H182:L185">SUM(H150,H162,H178)</f>
        <v>821</v>
      </c>
      <c r="I182" s="1125">
        <f t="shared" si="13"/>
        <v>682</v>
      </c>
      <c r="J182" s="1125">
        <f t="shared" si="13"/>
        <v>558</v>
      </c>
      <c r="K182" s="1124">
        <f t="shared" si="13"/>
        <v>492</v>
      </c>
      <c r="L182" s="1228">
        <f t="shared" si="13"/>
        <v>482</v>
      </c>
    </row>
    <row r="183" spans="3:12" ht="10.5" customHeight="1">
      <c r="C183" s="1370"/>
      <c r="D183" s="1362"/>
      <c r="E183" s="1362"/>
      <c r="F183" s="1363"/>
      <c r="G183" s="28" t="s">
        <v>492</v>
      </c>
      <c r="H183" s="1125">
        <f t="shared" si="13"/>
        <v>302</v>
      </c>
      <c r="I183" s="1125">
        <f t="shared" si="13"/>
        <v>290</v>
      </c>
      <c r="J183" s="1125">
        <f t="shared" si="13"/>
        <v>278</v>
      </c>
      <c r="K183" s="1124">
        <f t="shared" si="13"/>
        <v>264</v>
      </c>
      <c r="L183" s="1228">
        <f t="shared" si="13"/>
        <v>256</v>
      </c>
    </row>
    <row r="184" spans="3:12" ht="10.5" customHeight="1">
      <c r="C184" s="1370"/>
      <c r="D184" s="1362"/>
      <c r="E184" s="1362"/>
      <c r="F184" s="1363"/>
      <c r="G184" s="28" t="s">
        <v>493</v>
      </c>
      <c r="H184" s="1125">
        <f t="shared" si="13"/>
        <v>240</v>
      </c>
      <c r="I184" s="1125">
        <f t="shared" si="13"/>
        <v>237</v>
      </c>
      <c r="J184" s="1125">
        <f t="shared" si="13"/>
        <v>244</v>
      </c>
      <c r="K184" s="1124">
        <f t="shared" si="13"/>
        <v>226</v>
      </c>
      <c r="L184" s="1228">
        <f t="shared" si="13"/>
        <v>216</v>
      </c>
    </row>
    <row r="185" spans="3:12" ht="10.5" customHeight="1" thickBot="1">
      <c r="C185" s="1375"/>
      <c r="D185" s="1376"/>
      <c r="E185" s="1376"/>
      <c r="F185" s="1377"/>
      <c r="G185" s="579" t="s">
        <v>735</v>
      </c>
      <c r="H185" s="1127">
        <f t="shared" si="13"/>
        <v>200</v>
      </c>
      <c r="I185" s="1127">
        <f t="shared" si="13"/>
        <v>200</v>
      </c>
      <c r="J185" s="1127">
        <f t="shared" si="13"/>
        <v>200</v>
      </c>
      <c r="K185" s="1230">
        <f t="shared" si="13"/>
        <v>200</v>
      </c>
      <c r="L185" s="1231">
        <f t="shared" si="13"/>
        <v>200</v>
      </c>
    </row>
    <row r="186" spans="3:12" ht="10.5" customHeight="1" thickTop="1">
      <c r="C186" s="1370" t="s">
        <v>575</v>
      </c>
      <c r="D186" s="1362"/>
      <c r="E186" s="1362"/>
      <c r="F186" s="1363"/>
      <c r="G186" s="577" t="s">
        <v>491</v>
      </c>
      <c r="H186" s="1128">
        <f aca="true" t="shared" si="14" ref="H186:L189">SUM(H138,H182)</f>
        <v>9928</v>
      </c>
      <c r="I186" s="1128">
        <f t="shared" si="14"/>
        <v>9721</v>
      </c>
      <c r="J186" s="1128">
        <f t="shared" si="14"/>
        <v>9488</v>
      </c>
      <c r="K186" s="1232">
        <f t="shared" si="14"/>
        <v>8909</v>
      </c>
      <c r="L186" s="1233">
        <f t="shared" si="14"/>
        <v>8603</v>
      </c>
    </row>
    <row r="187" spans="3:14" ht="10.5" customHeight="1">
      <c r="C187" s="1370"/>
      <c r="D187" s="1362"/>
      <c r="E187" s="1362"/>
      <c r="F187" s="1363"/>
      <c r="G187" s="28" t="s">
        <v>492</v>
      </c>
      <c r="H187" s="1129">
        <f t="shared" si="14"/>
        <v>1766</v>
      </c>
      <c r="I187" s="1129">
        <f t="shared" si="14"/>
        <v>1868</v>
      </c>
      <c r="J187" s="1129">
        <f t="shared" si="14"/>
        <v>1863</v>
      </c>
      <c r="K187" s="999">
        <f t="shared" si="14"/>
        <v>1739</v>
      </c>
      <c r="L187" s="1234">
        <f t="shared" si="14"/>
        <v>1967</v>
      </c>
      <c r="M187" s="67"/>
      <c r="N187" s="67"/>
    </row>
    <row r="188" spans="3:14" ht="10.5" customHeight="1">
      <c r="C188" s="1370"/>
      <c r="D188" s="1362"/>
      <c r="E188" s="1362"/>
      <c r="F188" s="1363"/>
      <c r="G188" s="28" t="s">
        <v>493</v>
      </c>
      <c r="H188" s="1129">
        <f t="shared" si="14"/>
        <v>1110</v>
      </c>
      <c r="I188" s="1129">
        <f t="shared" si="14"/>
        <v>1110</v>
      </c>
      <c r="J188" s="1129">
        <f t="shared" si="14"/>
        <v>1119</v>
      </c>
      <c r="K188" s="999">
        <f t="shared" si="14"/>
        <v>1105</v>
      </c>
      <c r="L188" s="1234">
        <f t="shared" si="14"/>
        <v>1107</v>
      </c>
      <c r="M188" s="67"/>
      <c r="N188" s="67"/>
    </row>
    <row r="189" spans="3:12" ht="10.5" customHeight="1" thickBot="1">
      <c r="C189" s="1371"/>
      <c r="D189" s="1372"/>
      <c r="E189" s="1372"/>
      <c r="F189" s="1373"/>
      <c r="G189" s="578" t="s">
        <v>735</v>
      </c>
      <c r="H189" s="1130">
        <f t="shared" si="14"/>
        <v>939</v>
      </c>
      <c r="I189" s="1130">
        <f t="shared" si="14"/>
        <v>922</v>
      </c>
      <c r="J189" s="1130">
        <f t="shared" si="14"/>
        <v>922</v>
      </c>
      <c r="K189" s="1235">
        <f t="shared" si="14"/>
        <v>1000</v>
      </c>
      <c r="L189" s="1236">
        <f t="shared" si="14"/>
        <v>1000</v>
      </c>
    </row>
    <row r="190" ht="11.25" customHeight="1">
      <c r="L190" s="43"/>
    </row>
    <row r="191" spans="3:12" ht="15" customHeight="1">
      <c r="C191" s="67" t="s">
        <v>149</v>
      </c>
      <c r="D191" s="67"/>
      <c r="E191" s="67"/>
      <c r="F191" s="67"/>
      <c r="G191" s="56"/>
      <c r="H191" s="67"/>
      <c r="I191" s="67"/>
      <c r="J191" s="67"/>
      <c r="K191" s="56"/>
      <c r="L191" s="56"/>
    </row>
    <row r="192" spans="3:12" ht="51" customHeight="1">
      <c r="C192" s="1378" t="s">
        <v>150</v>
      </c>
      <c r="D192" s="1379"/>
      <c r="E192" s="1379"/>
      <c r="F192" s="1379"/>
      <c r="G192" s="1379"/>
      <c r="H192" s="1379"/>
      <c r="I192" s="1379"/>
      <c r="J192" s="1379"/>
      <c r="K192" s="1379"/>
      <c r="L192" s="1379"/>
    </row>
    <row r="193" spans="3:12" ht="15.75" customHeight="1">
      <c r="C193" s="1330" t="s">
        <v>569</v>
      </c>
      <c r="D193" s="1330"/>
      <c r="E193" s="1330"/>
      <c r="F193" s="1330"/>
      <c r="G193" s="1330"/>
      <c r="H193" s="1330"/>
      <c r="I193" s="1330"/>
      <c r="J193" s="1330"/>
      <c r="K193" s="1330"/>
      <c r="L193" s="1330"/>
    </row>
    <row r="194" spans="3:12" ht="39.75" customHeight="1">
      <c r="C194" s="1330" t="s">
        <v>927</v>
      </c>
      <c r="D194" s="1330"/>
      <c r="E194" s="1330"/>
      <c r="F194" s="1330"/>
      <c r="G194" s="1330"/>
      <c r="H194" s="1330"/>
      <c r="I194" s="1330"/>
      <c r="J194" s="1330"/>
      <c r="K194" s="1330"/>
      <c r="L194" s="1330"/>
    </row>
    <row r="199" ht="15" customHeight="1">
      <c r="G199" s="564"/>
    </row>
  </sheetData>
  <mergeCells count="73">
    <mergeCell ref="F174:F177"/>
    <mergeCell ref="C142:C181"/>
    <mergeCell ref="D162:F165"/>
    <mergeCell ref="F166:F169"/>
    <mergeCell ref="D154:E161"/>
    <mergeCell ref="D142:E149"/>
    <mergeCell ref="D166:E177"/>
    <mergeCell ref="D102:F105"/>
    <mergeCell ref="F98:F101"/>
    <mergeCell ref="F74:F77"/>
    <mergeCell ref="E82:E89"/>
    <mergeCell ref="D74:D89"/>
    <mergeCell ref="F82:F85"/>
    <mergeCell ref="F86:F89"/>
    <mergeCell ref="F94:F97"/>
    <mergeCell ref="F78:F81"/>
    <mergeCell ref="D90:F93"/>
    <mergeCell ref="C194:L194"/>
    <mergeCell ref="C193:L193"/>
    <mergeCell ref="C192:L192"/>
    <mergeCell ref="D134:F137"/>
    <mergeCell ref="C138:F141"/>
    <mergeCell ref="F142:F145"/>
    <mergeCell ref="F158:F161"/>
    <mergeCell ref="F146:F149"/>
    <mergeCell ref="D150:F153"/>
    <mergeCell ref="F154:F157"/>
    <mergeCell ref="C186:F189"/>
    <mergeCell ref="F110:F113"/>
    <mergeCell ref="E114:E121"/>
    <mergeCell ref="F114:F117"/>
    <mergeCell ref="F118:F121"/>
    <mergeCell ref="D122:F125"/>
    <mergeCell ref="D178:F181"/>
    <mergeCell ref="C182:F185"/>
    <mergeCell ref="F170:F173"/>
    <mergeCell ref="F126:F129"/>
    <mergeCell ref="C46:C73"/>
    <mergeCell ref="C74:C105"/>
    <mergeCell ref="C106:C137"/>
    <mergeCell ref="D34:E41"/>
    <mergeCell ref="D46:E57"/>
    <mergeCell ref="C6:C45"/>
    <mergeCell ref="D42:F45"/>
    <mergeCell ref="F46:F49"/>
    <mergeCell ref="D58:F61"/>
    <mergeCell ref="D70:F73"/>
    <mergeCell ref="F34:F37"/>
    <mergeCell ref="D30:F33"/>
    <mergeCell ref="E6:E13"/>
    <mergeCell ref="E14:E21"/>
    <mergeCell ref="E22:E29"/>
    <mergeCell ref="F10:F13"/>
    <mergeCell ref="F62:F65"/>
    <mergeCell ref="D62:E69"/>
    <mergeCell ref="F50:F53"/>
    <mergeCell ref="F6:F9"/>
    <mergeCell ref="F14:F17"/>
    <mergeCell ref="F18:F21"/>
    <mergeCell ref="F22:F25"/>
    <mergeCell ref="F38:F41"/>
    <mergeCell ref="D6:D29"/>
    <mergeCell ref="F26:F29"/>
    <mergeCell ref="D94:E101"/>
    <mergeCell ref="E74:E81"/>
    <mergeCell ref="D5:E5"/>
    <mergeCell ref="F130:F133"/>
    <mergeCell ref="D106:D121"/>
    <mergeCell ref="E106:E113"/>
    <mergeCell ref="F106:F109"/>
    <mergeCell ref="D126:E133"/>
    <mergeCell ref="F66:F69"/>
    <mergeCell ref="F54:F57"/>
  </mergeCells>
  <printOptions/>
  <pageMargins left="0.7874015748031497" right="0.7874015748031497" top="0.984251968503937" bottom="0.7874015748031497" header="0.5118110236220472" footer="0.5118110236220472"/>
  <pageSetup firstPageNumber="16" useFirstPageNumber="1" horizontalDpi="600" verticalDpi="600" orientation="landscape" paperSize="9" scale="90" r:id="rId1"/>
  <headerFooter alignWithMargins="0">
    <oddFooter>&amp;R&amp;P</oddFooter>
  </headerFooter>
  <rowBreaks count="5" manualBreakCount="5">
    <brk id="45" max="255" man="1"/>
    <brk id="73" max="255" man="1"/>
    <brk id="105" max="255" man="1"/>
    <brk id="141" max="255" man="1"/>
    <brk id="181" max="255" man="1"/>
  </rowBreaks>
</worksheet>
</file>

<file path=xl/worksheets/sheet16.xml><?xml version="1.0" encoding="utf-8"?>
<worksheet xmlns="http://schemas.openxmlformats.org/spreadsheetml/2006/main" xmlns:r="http://schemas.openxmlformats.org/officeDocument/2006/relationships">
  <sheetPr codeName="Sheet2"/>
  <dimension ref="A1:S31"/>
  <sheetViews>
    <sheetView zoomScale="75" zoomScaleNormal="75" zoomScaleSheetLayoutView="93" workbookViewId="0" topLeftCell="A1">
      <pane xSplit="4" ySplit="5" topLeftCell="E6" activePane="bottomRight" state="frozen"/>
      <selection pane="topLeft" activeCell="H319" sqref="H319"/>
      <selection pane="topRight" activeCell="H319" sqref="H319"/>
      <selection pane="bottomLeft" activeCell="H319" sqref="H319"/>
      <selection pane="bottomRight" activeCell="D13" sqref="D13"/>
    </sheetView>
  </sheetViews>
  <sheetFormatPr defaultColWidth="9.140625" defaultRowHeight="15" customHeight="1"/>
  <cols>
    <col min="1" max="2" width="2.7109375" style="777" customWidth="1"/>
    <col min="3" max="3" width="15.140625" style="775" customWidth="1"/>
    <col min="4" max="4" width="37.421875" style="775" customWidth="1"/>
    <col min="5" max="5" width="7.57421875" style="775" customWidth="1"/>
    <col min="6" max="6" width="6.140625" style="775" customWidth="1"/>
    <col min="7" max="7" width="8.00390625" style="775" customWidth="1"/>
    <col min="8" max="8" width="8.140625" style="775" customWidth="1"/>
    <col min="9" max="9" width="6.7109375" style="775" customWidth="1"/>
    <col min="10" max="10" width="8.00390625" style="775" bestFit="1" customWidth="1"/>
    <col min="11" max="11" width="7.140625" style="776" customWidth="1"/>
    <col min="12" max="12" width="6.421875" style="775" customWidth="1"/>
    <col min="13" max="13" width="7.421875" style="776" customWidth="1"/>
    <col min="14" max="14" width="6.57421875" style="775" customWidth="1"/>
    <col min="15" max="15" width="7.421875" style="776" customWidth="1"/>
    <col min="16" max="16" width="6.57421875" style="775" customWidth="1"/>
    <col min="17" max="17" width="7.140625" style="776" customWidth="1"/>
    <col min="18" max="18" width="6.8515625" style="775" customWidth="1"/>
    <col min="19" max="19" width="41.140625" style="775" bestFit="1" customWidth="1"/>
    <col min="20" max="16384" width="10.28125" style="775" customWidth="1"/>
  </cols>
  <sheetData>
    <row r="1" spans="1:3" ht="15" customHeight="1">
      <c r="A1" s="774" t="s">
        <v>147</v>
      </c>
      <c r="B1" s="774"/>
      <c r="C1" s="774"/>
    </row>
    <row r="2" spans="14:19" ht="15" customHeight="1" thickBot="1">
      <c r="N2" s="778"/>
      <c r="O2" s="779"/>
      <c r="P2" s="778"/>
      <c r="R2" s="780"/>
      <c r="S2" s="780" t="s">
        <v>494</v>
      </c>
    </row>
    <row r="3" spans="3:19" ht="15" customHeight="1">
      <c r="C3" s="1396" t="s">
        <v>796</v>
      </c>
      <c r="D3" s="1399" t="s">
        <v>797</v>
      </c>
      <c r="E3" s="1402" t="s">
        <v>798</v>
      </c>
      <c r="F3" s="1403" t="s">
        <v>799</v>
      </c>
      <c r="G3" s="781" t="s">
        <v>800</v>
      </c>
      <c r="H3" s="782" t="s">
        <v>801</v>
      </c>
      <c r="I3" s="1388" t="s">
        <v>1104</v>
      </c>
      <c r="J3" s="1393" t="s">
        <v>286</v>
      </c>
      <c r="K3" s="1391" t="s">
        <v>802</v>
      </c>
      <c r="L3" s="1391"/>
      <c r="M3" s="1391"/>
      <c r="N3" s="1391"/>
      <c r="O3" s="1391"/>
      <c r="P3" s="1391"/>
      <c r="Q3" s="1391"/>
      <c r="R3" s="1392"/>
      <c r="S3" s="1385" t="s">
        <v>1105</v>
      </c>
    </row>
    <row r="4" spans="3:19" ht="15" customHeight="1">
      <c r="C4" s="1397"/>
      <c r="D4" s="1400"/>
      <c r="E4" s="1400"/>
      <c r="F4" s="1404"/>
      <c r="G4" s="783" t="s">
        <v>803</v>
      </c>
      <c r="H4" s="784" t="s">
        <v>804</v>
      </c>
      <c r="I4" s="1389"/>
      <c r="J4" s="1394"/>
      <c r="K4" s="1383" t="s">
        <v>805</v>
      </c>
      <c r="L4" s="1383"/>
      <c r="M4" s="1383" t="s">
        <v>287</v>
      </c>
      <c r="N4" s="1383"/>
      <c r="O4" s="1383" t="s">
        <v>288</v>
      </c>
      <c r="P4" s="1383"/>
      <c r="Q4" s="1383" t="s">
        <v>289</v>
      </c>
      <c r="R4" s="1384"/>
      <c r="S4" s="1386"/>
    </row>
    <row r="5" spans="3:19" ht="23.25" customHeight="1">
      <c r="C5" s="1398"/>
      <c r="D5" s="1401"/>
      <c r="E5" s="1401"/>
      <c r="F5" s="1405"/>
      <c r="G5" s="786" t="s">
        <v>792</v>
      </c>
      <c r="H5" s="785" t="s">
        <v>793</v>
      </c>
      <c r="I5" s="1390"/>
      <c r="J5" s="1395"/>
      <c r="K5" s="787" t="s">
        <v>806</v>
      </c>
      <c r="L5" s="788" t="s">
        <v>807</v>
      </c>
      <c r="M5" s="789" t="s">
        <v>806</v>
      </c>
      <c r="N5" s="788" t="s">
        <v>807</v>
      </c>
      <c r="O5" s="790" t="s">
        <v>806</v>
      </c>
      <c r="P5" s="788" t="s">
        <v>807</v>
      </c>
      <c r="Q5" s="789" t="s">
        <v>806</v>
      </c>
      <c r="R5" s="791" t="s">
        <v>807</v>
      </c>
      <c r="S5" s="1387"/>
    </row>
    <row r="6" spans="3:19" ht="24" customHeight="1">
      <c r="C6" s="1295" t="s">
        <v>290</v>
      </c>
      <c r="D6" s="792" t="s">
        <v>291</v>
      </c>
      <c r="E6" s="1019">
        <v>30</v>
      </c>
      <c r="F6" s="1020" t="s">
        <v>292</v>
      </c>
      <c r="G6" s="1021">
        <v>116</v>
      </c>
      <c r="H6" s="1021">
        <f aca="true" t="shared" si="0" ref="H6:H17">K6+M6+O6+Q6</f>
        <v>153</v>
      </c>
      <c r="I6" s="1021">
        <v>1</v>
      </c>
      <c r="J6" s="1022">
        <f aca="true" t="shared" si="1" ref="J6:J17">H6/G6</f>
        <v>1.3189655172413792</v>
      </c>
      <c r="K6" s="1020">
        <v>39</v>
      </c>
      <c r="L6" s="1020">
        <v>1</v>
      </c>
      <c r="M6" s="1020">
        <v>38</v>
      </c>
      <c r="N6" s="1020" t="s">
        <v>292</v>
      </c>
      <c r="O6" s="1023">
        <v>40</v>
      </c>
      <c r="P6" s="1023">
        <v>2</v>
      </c>
      <c r="Q6" s="1023">
        <v>36</v>
      </c>
      <c r="R6" s="1024" t="s">
        <v>292</v>
      </c>
      <c r="S6" s="870" t="s">
        <v>293</v>
      </c>
    </row>
    <row r="7" spans="3:19" ht="24" customHeight="1">
      <c r="C7" s="1296"/>
      <c r="D7" s="792" t="s">
        <v>294</v>
      </c>
      <c r="E7" s="1019">
        <v>130</v>
      </c>
      <c r="F7" s="1020" t="s">
        <v>295</v>
      </c>
      <c r="G7" s="1021">
        <v>496</v>
      </c>
      <c r="H7" s="1021">
        <f t="shared" si="0"/>
        <v>550</v>
      </c>
      <c r="I7" s="1021">
        <v>10</v>
      </c>
      <c r="J7" s="1022">
        <f t="shared" si="1"/>
        <v>1.1088709677419355</v>
      </c>
      <c r="K7" s="1020">
        <v>135</v>
      </c>
      <c r="L7" s="1020" t="s">
        <v>295</v>
      </c>
      <c r="M7" s="1020">
        <v>139</v>
      </c>
      <c r="N7" s="1020">
        <v>6</v>
      </c>
      <c r="O7" s="1023">
        <v>135</v>
      </c>
      <c r="P7" s="1023">
        <v>3</v>
      </c>
      <c r="Q7" s="1023">
        <v>141</v>
      </c>
      <c r="R7" s="1024">
        <v>9</v>
      </c>
      <c r="S7" s="870" t="s">
        <v>296</v>
      </c>
    </row>
    <row r="8" spans="3:19" ht="24" customHeight="1">
      <c r="C8" s="1296"/>
      <c r="D8" s="792" t="s">
        <v>297</v>
      </c>
      <c r="E8" s="1019">
        <v>30</v>
      </c>
      <c r="F8" s="1020" t="s">
        <v>295</v>
      </c>
      <c r="G8" s="1021">
        <v>110</v>
      </c>
      <c r="H8" s="1021">
        <f t="shared" si="0"/>
        <v>146</v>
      </c>
      <c r="I8" s="1021">
        <v>1</v>
      </c>
      <c r="J8" s="1022">
        <f t="shared" si="1"/>
        <v>1.3272727272727274</v>
      </c>
      <c r="K8" s="1020">
        <v>37</v>
      </c>
      <c r="L8" s="1020" t="s">
        <v>295</v>
      </c>
      <c r="M8" s="1020">
        <v>37</v>
      </c>
      <c r="N8" s="1020" t="s">
        <v>295</v>
      </c>
      <c r="O8" s="1023">
        <v>34</v>
      </c>
      <c r="P8" s="1023" t="s">
        <v>295</v>
      </c>
      <c r="Q8" s="1023">
        <v>38</v>
      </c>
      <c r="R8" s="1024">
        <v>1</v>
      </c>
      <c r="S8" s="870" t="s">
        <v>298</v>
      </c>
    </row>
    <row r="9" spans="3:19" ht="24" customHeight="1">
      <c r="C9" s="1296"/>
      <c r="D9" s="792" t="s">
        <v>299</v>
      </c>
      <c r="E9" s="1019">
        <v>30</v>
      </c>
      <c r="F9" s="1020" t="s">
        <v>300</v>
      </c>
      <c r="G9" s="1021">
        <v>120</v>
      </c>
      <c r="H9" s="1021">
        <f t="shared" si="0"/>
        <v>140</v>
      </c>
      <c r="I9" s="1021">
        <v>3</v>
      </c>
      <c r="J9" s="1022">
        <f t="shared" si="1"/>
        <v>1.1666666666666667</v>
      </c>
      <c r="K9" s="1020">
        <v>36</v>
      </c>
      <c r="L9" s="1020" t="s">
        <v>300</v>
      </c>
      <c r="M9" s="1020">
        <v>33</v>
      </c>
      <c r="N9" s="1020" t="s">
        <v>300</v>
      </c>
      <c r="O9" s="1023">
        <v>36</v>
      </c>
      <c r="P9" s="1023">
        <v>3</v>
      </c>
      <c r="Q9" s="1023">
        <v>35</v>
      </c>
      <c r="R9" s="1024">
        <v>1</v>
      </c>
      <c r="S9" s="870"/>
    </row>
    <row r="10" spans="3:19" ht="24" customHeight="1">
      <c r="C10" s="1296"/>
      <c r="D10" s="792" t="s">
        <v>301</v>
      </c>
      <c r="E10" s="1019">
        <v>60</v>
      </c>
      <c r="F10" s="1020" t="s">
        <v>302</v>
      </c>
      <c r="G10" s="1021">
        <v>240</v>
      </c>
      <c r="H10" s="1021">
        <f t="shared" si="0"/>
        <v>256</v>
      </c>
      <c r="I10" s="1021">
        <v>1</v>
      </c>
      <c r="J10" s="1022">
        <f t="shared" si="1"/>
        <v>1.0666666666666667</v>
      </c>
      <c r="K10" s="1020">
        <v>67</v>
      </c>
      <c r="L10" s="1020" t="s">
        <v>302</v>
      </c>
      <c r="M10" s="1020">
        <v>66</v>
      </c>
      <c r="N10" s="1020">
        <v>1</v>
      </c>
      <c r="O10" s="1023">
        <v>67</v>
      </c>
      <c r="P10" s="1023">
        <v>6</v>
      </c>
      <c r="Q10" s="1023">
        <v>56</v>
      </c>
      <c r="R10" s="1024">
        <v>1</v>
      </c>
      <c r="S10" s="870"/>
    </row>
    <row r="11" spans="3:19" ht="24" customHeight="1">
      <c r="C11" s="1296"/>
      <c r="D11" s="792" t="s">
        <v>756</v>
      </c>
      <c r="E11" s="1019">
        <v>180</v>
      </c>
      <c r="F11" s="1020" t="s">
        <v>302</v>
      </c>
      <c r="G11" s="1021">
        <v>652</v>
      </c>
      <c r="H11" s="1021">
        <f t="shared" si="0"/>
        <v>752</v>
      </c>
      <c r="I11" s="1021">
        <v>8</v>
      </c>
      <c r="J11" s="1022">
        <f t="shared" si="1"/>
        <v>1.1533742331288344</v>
      </c>
      <c r="K11" s="1020">
        <v>191</v>
      </c>
      <c r="L11" s="1020">
        <v>2</v>
      </c>
      <c r="M11" s="1020">
        <v>188</v>
      </c>
      <c r="N11" s="1020">
        <v>4</v>
      </c>
      <c r="O11" s="1023">
        <v>200</v>
      </c>
      <c r="P11" s="1023">
        <v>13</v>
      </c>
      <c r="Q11" s="1023">
        <v>173</v>
      </c>
      <c r="R11" s="1024">
        <v>4</v>
      </c>
      <c r="S11" s="870" t="s">
        <v>303</v>
      </c>
    </row>
    <row r="12" spans="3:19" ht="24" customHeight="1">
      <c r="C12" s="1296"/>
      <c r="D12" s="934" t="s">
        <v>757</v>
      </c>
      <c r="E12" s="1019">
        <v>45</v>
      </c>
      <c r="F12" s="1020" t="s">
        <v>302</v>
      </c>
      <c r="G12" s="1021">
        <v>150</v>
      </c>
      <c r="H12" s="1021">
        <f t="shared" si="0"/>
        <v>193</v>
      </c>
      <c r="I12" s="1021">
        <v>6</v>
      </c>
      <c r="J12" s="1022">
        <f t="shared" si="1"/>
        <v>1.2866666666666666</v>
      </c>
      <c r="K12" s="1020">
        <v>57</v>
      </c>
      <c r="L12" s="1020">
        <v>1</v>
      </c>
      <c r="M12" s="1020">
        <v>49</v>
      </c>
      <c r="N12" s="1020" t="s">
        <v>302</v>
      </c>
      <c r="O12" s="1023">
        <v>49</v>
      </c>
      <c r="P12" s="1023">
        <v>1</v>
      </c>
      <c r="Q12" s="1023">
        <v>38</v>
      </c>
      <c r="R12" s="1024">
        <v>1</v>
      </c>
      <c r="S12" s="870" t="s">
        <v>349</v>
      </c>
    </row>
    <row r="13" spans="3:19" ht="24" customHeight="1">
      <c r="C13" s="1296"/>
      <c r="D13" s="934" t="s">
        <v>758</v>
      </c>
      <c r="E13" s="1019">
        <v>40</v>
      </c>
      <c r="F13" s="1020" t="s">
        <v>302</v>
      </c>
      <c r="G13" s="1021">
        <v>160</v>
      </c>
      <c r="H13" s="1021">
        <f t="shared" si="0"/>
        <v>184</v>
      </c>
      <c r="I13" s="1021">
        <v>1</v>
      </c>
      <c r="J13" s="1022">
        <f t="shared" si="1"/>
        <v>1.15</v>
      </c>
      <c r="K13" s="1020">
        <v>46</v>
      </c>
      <c r="L13" s="1020">
        <v>1</v>
      </c>
      <c r="M13" s="1020">
        <v>52</v>
      </c>
      <c r="N13" s="1020">
        <v>5</v>
      </c>
      <c r="O13" s="1023">
        <v>43</v>
      </c>
      <c r="P13" s="1023">
        <v>2</v>
      </c>
      <c r="Q13" s="1023">
        <v>43</v>
      </c>
      <c r="R13" s="1024">
        <v>1</v>
      </c>
      <c r="S13" s="870"/>
    </row>
    <row r="14" spans="3:19" ht="24" customHeight="1">
      <c r="C14" s="1296"/>
      <c r="D14" s="794" t="s">
        <v>759</v>
      </c>
      <c r="E14" s="1019">
        <v>80</v>
      </c>
      <c r="F14" s="1020" t="s">
        <v>300</v>
      </c>
      <c r="G14" s="1021">
        <v>300</v>
      </c>
      <c r="H14" s="1021">
        <f t="shared" si="0"/>
        <v>360</v>
      </c>
      <c r="I14" s="1021">
        <v>4</v>
      </c>
      <c r="J14" s="1022">
        <f t="shared" si="1"/>
        <v>1.2</v>
      </c>
      <c r="K14" s="1020">
        <v>89</v>
      </c>
      <c r="L14" s="1020">
        <v>1</v>
      </c>
      <c r="M14" s="1020">
        <v>92</v>
      </c>
      <c r="N14" s="1020">
        <v>3</v>
      </c>
      <c r="O14" s="1023">
        <v>89</v>
      </c>
      <c r="P14" s="1023">
        <v>4</v>
      </c>
      <c r="Q14" s="1023">
        <v>90</v>
      </c>
      <c r="R14" s="1024">
        <v>11</v>
      </c>
      <c r="S14" s="870" t="s">
        <v>386</v>
      </c>
    </row>
    <row r="15" spans="3:19" ht="24" customHeight="1">
      <c r="C15" s="1296"/>
      <c r="D15" s="792" t="s">
        <v>760</v>
      </c>
      <c r="E15" s="1019">
        <v>120</v>
      </c>
      <c r="F15" s="1020" t="s">
        <v>300</v>
      </c>
      <c r="G15" s="1021">
        <v>480</v>
      </c>
      <c r="H15" s="1021">
        <f t="shared" si="0"/>
        <v>534</v>
      </c>
      <c r="I15" s="1021">
        <v>4</v>
      </c>
      <c r="J15" s="1022">
        <f t="shared" si="1"/>
        <v>1.1125</v>
      </c>
      <c r="K15" s="1020">
        <v>147</v>
      </c>
      <c r="L15" s="1020">
        <v>7</v>
      </c>
      <c r="M15" s="1020">
        <v>131</v>
      </c>
      <c r="N15" s="1020">
        <v>5</v>
      </c>
      <c r="O15" s="1023">
        <v>135</v>
      </c>
      <c r="P15" s="1023">
        <v>5</v>
      </c>
      <c r="Q15" s="1023">
        <v>121</v>
      </c>
      <c r="R15" s="1024">
        <v>4</v>
      </c>
      <c r="S15" s="870"/>
    </row>
    <row r="16" spans="3:19" ht="24" customHeight="1">
      <c r="C16" s="1297"/>
      <c r="D16" s="794" t="s">
        <v>387</v>
      </c>
      <c r="E16" s="1019">
        <v>55</v>
      </c>
      <c r="F16" s="1020" t="s">
        <v>300</v>
      </c>
      <c r="G16" s="1021">
        <v>220</v>
      </c>
      <c r="H16" s="1021">
        <f t="shared" si="0"/>
        <v>258</v>
      </c>
      <c r="I16" s="1021">
        <v>7</v>
      </c>
      <c r="J16" s="1022">
        <f t="shared" si="1"/>
        <v>1.1727272727272726</v>
      </c>
      <c r="K16" s="1020">
        <v>66</v>
      </c>
      <c r="L16" s="1020">
        <v>6</v>
      </c>
      <c r="M16" s="1020">
        <v>48</v>
      </c>
      <c r="N16" s="1020">
        <v>3</v>
      </c>
      <c r="O16" s="1023">
        <v>76</v>
      </c>
      <c r="P16" s="1023">
        <v>6</v>
      </c>
      <c r="Q16" s="1023">
        <v>68</v>
      </c>
      <c r="R16" s="1024">
        <v>15</v>
      </c>
      <c r="S16" s="793"/>
    </row>
    <row r="17" spans="3:19" ht="24" customHeight="1" thickBot="1">
      <c r="C17" s="1406" t="s">
        <v>874</v>
      </c>
      <c r="D17" s="1407"/>
      <c r="E17" s="1025">
        <f>SUM(E6:E16)</f>
        <v>800</v>
      </c>
      <c r="F17" s="1026" t="s">
        <v>292</v>
      </c>
      <c r="G17" s="1027">
        <v>3044</v>
      </c>
      <c r="H17" s="1027">
        <f t="shared" si="0"/>
        <v>3526</v>
      </c>
      <c r="I17" s="1027">
        <f>SUM(I6:I16)</f>
        <v>46</v>
      </c>
      <c r="J17" s="1028">
        <f t="shared" si="1"/>
        <v>1.1583442838370566</v>
      </c>
      <c r="K17" s="1026">
        <f aca="true" t="shared" si="2" ref="K17:R17">SUM(K6:K16)</f>
        <v>910</v>
      </c>
      <c r="L17" s="1026">
        <f t="shared" si="2"/>
        <v>19</v>
      </c>
      <c r="M17" s="1026">
        <f t="shared" si="2"/>
        <v>873</v>
      </c>
      <c r="N17" s="1026">
        <f t="shared" si="2"/>
        <v>27</v>
      </c>
      <c r="O17" s="1026">
        <f t="shared" si="2"/>
        <v>904</v>
      </c>
      <c r="P17" s="1029">
        <f t="shared" si="2"/>
        <v>45</v>
      </c>
      <c r="Q17" s="1026">
        <f t="shared" si="2"/>
        <v>839</v>
      </c>
      <c r="R17" s="1030">
        <f t="shared" si="2"/>
        <v>48</v>
      </c>
      <c r="S17" s="795"/>
    </row>
    <row r="18" spans="3:19" ht="24" customHeight="1">
      <c r="C18" s="1296" t="s">
        <v>918</v>
      </c>
      <c r="D18" s="796" t="s">
        <v>919</v>
      </c>
      <c r="E18" s="797">
        <v>40</v>
      </c>
      <c r="F18" s="797" t="s">
        <v>388</v>
      </c>
      <c r="G18" s="1031">
        <v>160</v>
      </c>
      <c r="H18" s="1031">
        <v>182</v>
      </c>
      <c r="I18" s="1031">
        <v>3</v>
      </c>
      <c r="J18" s="1032">
        <v>1.14</v>
      </c>
      <c r="K18" s="797">
        <v>44</v>
      </c>
      <c r="L18" s="1031" t="s">
        <v>302</v>
      </c>
      <c r="M18" s="797">
        <v>45</v>
      </c>
      <c r="N18" s="1031" t="s">
        <v>302</v>
      </c>
      <c r="O18" s="797">
        <v>48</v>
      </c>
      <c r="P18" s="797">
        <v>1</v>
      </c>
      <c r="Q18" s="797">
        <v>45</v>
      </c>
      <c r="R18" s="1033" t="s">
        <v>302</v>
      </c>
      <c r="S18" s="798"/>
    </row>
    <row r="19" spans="3:19" ht="24" customHeight="1">
      <c r="C19" s="1296"/>
      <c r="D19" s="799" t="s">
        <v>920</v>
      </c>
      <c r="E19" s="797">
        <v>100</v>
      </c>
      <c r="F19" s="797" t="s">
        <v>388</v>
      </c>
      <c r="G19" s="1031">
        <v>400</v>
      </c>
      <c r="H19" s="1031">
        <v>438</v>
      </c>
      <c r="I19" s="1031">
        <v>10</v>
      </c>
      <c r="J19" s="1034">
        <v>1.1</v>
      </c>
      <c r="K19" s="1035">
        <v>107</v>
      </c>
      <c r="L19" s="1032">
        <v>1</v>
      </c>
      <c r="M19" s="1035">
        <v>108</v>
      </c>
      <c r="N19" s="1032">
        <v>5</v>
      </c>
      <c r="O19" s="1035">
        <v>118</v>
      </c>
      <c r="P19" s="1035">
        <v>5</v>
      </c>
      <c r="Q19" s="1035">
        <v>105</v>
      </c>
      <c r="R19" s="1036">
        <v>7</v>
      </c>
      <c r="S19" s="793"/>
    </row>
    <row r="20" spans="3:19" ht="24" customHeight="1">
      <c r="C20" s="1297"/>
      <c r="D20" s="799" t="s">
        <v>921</v>
      </c>
      <c r="E20" s="797">
        <v>60</v>
      </c>
      <c r="F20" s="797" t="s">
        <v>389</v>
      </c>
      <c r="G20" s="1031">
        <v>240</v>
      </c>
      <c r="H20" s="1031">
        <v>276</v>
      </c>
      <c r="I20" s="1031">
        <v>8</v>
      </c>
      <c r="J20" s="1032">
        <v>1.15</v>
      </c>
      <c r="K20" s="1035">
        <v>71</v>
      </c>
      <c r="L20" s="1032">
        <v>5</v>
      </c>
      <c r="M20" s="1035">
        <v>67</v>
      </c>
      <c r="N20" s="1032">
        <v>5</v>
      </c>
      <c r="O20" s="1035">
        <v>67</v>
      </c>
      <c r="P20" s="1035">
        <v>3</v>
      </c>
      <c r="Q20" s="1035">
        <v>71</v>
      </c>
      <c r="R20" s="1036">
        <v>8</v>
      </c>
      <c r="S20" s="793"/>
    </row>
    <row r="21" spans="3:19" ht="24" customHeight="1" thickBot="1">
      <c r="C21" s="1408" t="s">
        <v>874</v>
      </c>
      <c r="D21" s="1409"/>
      <c r="E21" s="800">
        <v>200</v>
      </c>
      <c r="F21" s="800" t="s">
        <v>390</v>
      </c>
      <c r="G21" s="1037">
        <v>800</v>
      </c>
      <c r="H21" s="1037">
        <v>896</v>
      </c>
      <c r="I21" s="1037">
        <v>21</v>
      </c>
      <c r="J21" s="1038">
        <v>1.12</v>
      </c>
      <c r="K21" s="1039">
        <v>222</v>
      </c>
      <c r="L21" s="1038">
        <v>6</v>
      </c>
      <c r="M21" s="1039">
        <v>220</v>
      </c>
      <c r="N21" s="1038">
        <v>10</v>
      </c>
      <c r="O21" s="1039">
        <v>233</v>
      </c>
      <c r="P21" s="1039">
        <v>9</v>
      </c>
      <c r="Q21" s="1039">
        <v>221</v>
      </c>
      <c r="R21" s="1040">
        <v>15</v>
      </c>
      <c r="S21" s="795"/>
    </row>
    <row r="22" spans="3:19" ht="24" customHeight="1" thickBot="1">
      <c r="C22" s="1410" t="s">
        <v>808</v>
      </c>
      <c r="D22" s="1411"/>
      <c r="E22" s="1041">
        <f>SUM(E17+E21)</f>
        <v>1000</v>
      </c>
      <c r="F22" s="1041" t="s">
        <v>391</v>
      </c>
      <c r="G22" s="1042">
        <f aca="true" t="shared" si="3" ref="G22:R22">SUM(G17+G21)</f>
        <v>3844</v>
      </c>
      <c r="H22" s="1042">
        <f t="shared" si="3"/>
        <v>4422</v>
      </c>
      <c r="I22" s="1041">
        <f t="shared" si="3"/>
        <v>67</v>
      </c>
      <c r="J22" s="1043">
        <f>H22/G22</f>
        <v>1.1503642039542143</v>
      </c>
      <c r="K22" s="1041">
        <f t="shared" si="3"/>
        <v>1132</v>
      </c>
      <c r="L22" s="1041">
        <f t="shared" si="3"/>
        <v>25</v>
      </c>
      <c r="M22" s="1041">
        <f t="shared" si="3"/>
        <v>1093</v>
      </c>
      <c r="N22" s="1041">
        <f t="shared" si="3"/>
        <v>37</v>
      </c>
      <c r="O22" s="1041">
        <f t="shared" si="3"/>
        <v>1137</v>
      </c>
      <c r="P22" s="1041">
        <f t="shared" si="3"/>
        <v>54</v>
      </c>
      <c r="Q22" s="1041">
        <f t="shared" si="3"/>
        <v>1060</v>
      </c>
      <c r="R22" s="1041">
        <f t="shared" si="3"/>
        <v>63</v>
      </c>
      <c r="S22" s="801"/>
    </row>
    <row r="23" ht="9.75" customHeight="1"/>
    <row r="24" spans="1:17" s="803" customFormat="1" ht="14.25" customHeight="1">
      <c r="A24" s="802"/>
      <c r="B24" s="802"/>
      <c r="C24" s="803" t="s">
        <v>392</v>
      </c>
      <c r="K24" s="804"/>
      <c r="M24" s="804"/>
      <c r="O24" s="804"/>
      <c r="Q24" s="804"/>
    </row>
    <row r="25" spans="1:19" s="803" customFormat="1" ht="24" customHeight="1">
      <c r="A25" s="802"/>
      <c r="B25" s="802"/>
      <c r="C25" s="1412" t="s">
        <v>216</v>
      </c>
      <c r="D25" s="1412"/>
      <c r="E25" s="1412"/>
      <c r="F25" s="1412"/>
      <c r="G25" s="1412"/>
      <c r="H25" s="1412"/>
      <c r="I25" s="1412"/>
      <c r="J25" s="1412"/>
      <c r="K25" s="1412"/>
      <c r="L25" s="1412"/>
      <c r="M25" s="1412"/>
      <c r="N25" s="1412"/>
      <c r="O25" s="1412"/>
      <c r="P25" s="1412"/>
      <c r="Q25" s="1412"/>
      <c r="R25" s="1412"/>
      <c r="S25" s="1412"/>
    </row>
    <row r="26" spans="1:19" s="803" customFormat="1" ht="15" customHeight="1">
      <c r="A26" s="802"/>
      <c r="B26" s="802"/>
      <c r="C26" s="1412" t="s">
        <v>61</v>
      </c>
      <c r="D26" s="1412"/>
      <c r="E26" s="1412"/>
      <c r="F26" s="1412"/>
      <c r="G26" s="1412"/>
      <c r="H26" s="1412"/>
      <c r="I26" s="1412"/>
      <c r="J26" s="1412"/>
      <c r="K26" s="1412"/>
      <c r="L26" s="1412"/>
      <c r="M26" s="1412"/>
      <c r="N26" s="1412"/>
      <c r="O26" s="1412"/>
      <c r="P26" s="1412"/>
      <c r="Q26" s="1412"/>
      <c r="R26" s="1412"/>
      <c r="S26" s="1412"/>
    </row>
    <row r="27" spans="1:19" s="803" customFormat="1" ht="14.25" customHeight="1">
      <c r="A27" s="802"/>
      <c r="B27" s="802"/>
      <c r="C27" s="1412" t="s">
        <v>148</v>
      </c>
      <c r="D27" s="1412"/>
      <c r="E27" s="1412"/>
      <c r="F27" s="1412"/>
      <c r="G27" s="1412"/>
      <c r="H27" s="1412"/>
      <c r="I27" s="1412"/>
      <c r="J27" s="1412"/>
      <c r="K27" s="1412"/>
      <c r="L27" s="1412"/>
      <c r="M27" s="1412"/>
      <c r="N27" s="1412"/>
      <c r="O27" s="1412"/>
      <c r="P27" s="1412"/>
      <c r="Q27" s="1412"/>
      <c r="R27" s="1412"/>
      <c r="S27" s="1412"/>
    </row>
    <row r="28" spans="1:17" s="803" customFormat="1" ht="14.25" customHeight="1">
      <c r="A28" s="802"/>
      <c r="B28" s="802"/>
      <c r="C28" s="803" t="s">
        <v>673</v>
      </c>
      <c r="K28" s="804"/>
      <c r="M28" s="804"/>
      <c r="O28" s="804"/>
      <c r="Q28" s="804"/>
    </row>
    <row r="29" spans="1:17" s="803" customFormat="1" ht="15" customHeight="1">
      <c r="A29" s="802"/>
      <c r="B29" s="802"/>
      <c r="C29" s="803" t="s">
        <v>674</v>
      </c>
      <c r="K29" s="804"/>
      <c r="M29" s="804"/>
      <c r="O29" s="804"/>
      <c r="Q29" s="804"/>
    </row>
    <row r="30" spans="1:17" s="803" customFormat="1" ht="15" customHeight="1">
      <c r="A30" s="802"/>
      <c r="B30" s="802"/>
      <c r="C30" s="803" t="s">
        <v>1094</v>
      </c>
      <c r="K30" s="804"/>
      <c r="M30" s="804"/>
      <c r="O30" s="804"/>
      <c r="Q30" s="804"/>
    </row>
    <row r="31" spans="1:17" s="803" customFormat="1" ht="14.25" customHeight="1">
      <c r="A31" s="802"/>
      <c r="B31" s="802"/>
      <c r="K31" s="804"/>
      <c r="M31" s="804"/>
      <c r="O31" s="804"/>
      <c r="Q31" s="804"/>
    </row>
  </sheetData>
  <sheetProtection/>
  <mergeCells count="20">
    <mergeCell ref="C22:D22"/>
    <mergeCell ref="C25:S25"/>
    <mergeCell ref="C26:S26"/>
    <mergeCell ref="C27:S27"/>
    <mergeCell ref="C6:C16"/>
    <mergeCell ref="C17:D17"/>
    <mergeCell ref="C18:C20"/>
    <mergeCell ref="C21:D21"/>
    <mergeCell ref="C3:C5"/>
    <mergeCell ref="D3:D5"/>
    <mergeCell ref="E3:E5"/>
    <mergeCell ref="F3:F5"/>
    <mergeCell ref="O4:P4"/>
    <mergeCell ref="Q4:R4"/>
    <mergeCell ref="S3:S5"/>
    <mergeCell ref="I3:I5"/>
    <mergeCell ref="K3:R3"/>
    <mergeCell ref="K4:L4"/>
    <mergeCell ref="M4:N4"/>
    <mergeCell ref="J3:J5"/>
  </mergeCells>
  <printOptions/>
  <pageMargins left="0.1968503937007874" right="0.1968503937007874" top="0.984251968503937" bottom="0.7874015748031497" header="0.5118110236220472" footer="0.5118110236220472"/>
  <pageSetup firstPageNumber="22" useFirstPageNumber="1" horizontalDpi="600" verticalDpi="600" orientation="landscape" paperSize="9" scale="80" r:id="rId1"/>
  <headerFooter alignWithMargins="0">
    <oddFooter>&amp;R&amp;P</oddFooter>
  </headerFooter>
</worksheet>
</file>

<file path=xl/worksheets/sheet17.xml><?xml version="1.0" encoding="utf-8"?>
<worksheet xmlns="http://schemas.openxmlformats.org/spreadsheetml/2006/main" xmlns:r="http://schemas.openxmlformats.org/officeDocument/2006/relationships">
  <sheetPr codeName="Sheet4"/>
  <dimension ref="A1:O76"/>
  <sheetViews>
    <sheetView zoomScale="75" zoomScaleNormal="75" zoomScaleSheetLayoutView="100" workbookViewId="0" topLeftCell="A1">
      <selection activeCell="O11" sqref="O11"/>
    </sheetView>
  </sheetViews>
  <sheetFormatPr defaultColWidth="9.140625" defaultRowHeight="15" customHeight="1"/>
  <cols>
    <col min="1" max="2" width="2.7109375" style="60" customWidth="1"/>
    <col min="3" max="3" width="17.28125" style="62" customWidth="1"/>
    <col min="4" max="4" width="13.28125" style="62" customWidth="1"/>
    <col min="5" max="5" width="27.7109375" style="62" bestFit="1" customWidth="1"/>
    <col min="6" max="6" width="9.57421875" style="62" customWidth="1"/>
    <col min="7" max="9" width="8.7109375" style="62" customWidth="1"/>
    <col min="10" max="10" width="9.57421875" style="62" customWidth="1"/>
    <col min="11" max="11" width="23.28125" style="62" customWidth="1"/>
    <col min="12" max="16384" width="9.140625" style="62" customWidth="1"/>
  </cols>
  <sheetData>
    <row r="1" spans="1:2" ht="15" customHeight="1">
      <c r="A1" s="547" t="s">
        <v>498</v>
      </c>
      <c r="B1" s="62"/>
    </row>
    <row r="2" spans="2:11" ht="15" customHeight="1" thickBot="1">
      <c r="B2" s="61"/>
      <c r="I2" s="19"/>
      <c r="J2" s="19"/>
      <c r="K2" s="19" t="s">
        <v>495</v>
      </c>
    </row>
    <row r="3" spans="3:11" ht="15" customHeight="1">
      <c r="C3" s="1438" t="s">
        <v>796</v>
      </c>
      <c r="D3" s="1440" t="s">
        <v>797</v>
      </c>
      <c r="E3" s="1441"/>
      <c r="F3" s="140"/>
      <c r="G3" s="1437" t="s">
        <v>809</v>
      </c>
      <c r="H3" s="1437"/>
      <c r="I3" s="1437"/>
      <c r="J3" s="1437"/>
      <c r="K3" s="148" t="s">
        <v>810</v>
      </c>
    </row>
    <row r="4" spans="3:11" ht="36.75" customHeight="1">
      <c r="C4" s="1439"/>
      <c r="D4" s="1442"/>
      <c r="E4" s="1443"/>
      <c r="F4" s="129"/>
      <c r="G4" s="135" t="s">
        <v>811</v>
      </c>
      <c r="H4" s="136" t="s">
        <v>814</v>
      </c>
      <c r="I4" s="135" t="s">
        <v>876</v>
      </c>
      <c r="J4" s="137" t="s">
        <v>874</v>
      </c>
      <c r="K4" s="141"/>
    </row>
    <row r="5" spans="3:15" ht="16.5" customHeight="1">
      <c r="C5" s="1434" t="s">
        <v>1001</v>
      </c>
      <c r="D5" s="1428" t="s">
        <v>910</v>
      </c>
      <c r="E5" s="1428" t="s">
        <v>1032</v>
      </c>
      <c r="F5" s="131" t="s">
        <v>735</v>
      </c>
      <c r="G5" s="1144">
        <v>30</v>
      </c>
      <c r="H5" s="1142" t="s">
        <v>1043</v>
      </c>
      <c r="I5" s="1144">
        <v>0</v>
      </c>
      <c r="J5" s="1145">
        <f>SUM(G5:I5)</f>
        <v>30</v>
      </c>
      <c r="K5" s="1134" t="s">
        <v>1045</v>
      </c>
      <c r="O5" s="965"/>
    </row>
    <row r="6" spans="1:15" s="6" customFormat="1" ht="16.5" customHeight="1">
      <c r="A6" s="63"/>
      <c r="B6" s="63"/>
      <c r="C6" s="1435"/>
      <c r="D6" s="1429"/>
      <c r="E6" s="1429"/>
      <c r="F6" s="132" t="s">
        <v>815</v>
      </c>
      <c r="G6" s="1142">
        <v>37</v>
      </c>
      <c r="H6" s="1142" t="s">
        <v>1042</v>
      </c>
      <c r="I6" s="1142">
        <v>1</v>
      </c>
      <c r="J6" s="1143">
        <f>SUM(G6:I6)</f>
        <v>38</v>
      </c>
      <c r="K6" s="1135"/>
      <c r="O6" s="92"/>
    </row>
    <row r="7" spans="1:15" s="6" customFormat="1" ht="16.5" customHeight="1">
      <c r="A7" s="63"/>
      <c r="B7" s="63"/>
      <c r="C7" s="1435"/>
      <c r="D7" s="1429"/>
      <c r="E7" s="1430"/>
      <c r="F7" s="133" t="s">
        <v>816</v>
      </c>
      <c r="G7" s="1137">
        <f>SUM(G6/J6)</f>
        <v>0.9736842105263158</v>
      </c>
      <c r="H7" s="138" t="s">
        <v>1260</v>
      </c>
      <c r="I7" s="1146">
        <f>I6/J6</f>
        <v>0.02631578947368421</v>
      </c>
      <c r="J7" s="139" t="s">
        <v>1261</v>
      </c>
      <c r="K7" s="143"/>
      <c r="O7" s="1141"/>
    </row>
    <row r="8" spans="1:11" s="6" customFormat="1" ht="16.5" customHeight="1">
      <c r="A8" s="63"/>
      <c r="B8" s="63"/>
      <c r="C8" s="1435"/>
      <c r="D8" s="1429"/>
      <c r="E8" s="1428" t="s">
        <v>1033</v>
      </c>
      <c r="F8" s="131" t="s">
        <v>735</v>
      </c>
      <c r="G8" s="1142">
        <v>130</v>
      </c>
      <c r="H8" s="1142" t="s">
        <v>1043</v>
      </c>
      <c r="I8" s="1144">
        <v>0</v>
      </c>
      <c r="J8" s="1145">
        <f>SUM(G8:I8)</f>
        <v>130</v>
      </c>
      <c r="K8" s="1134" t="s">
        <v>1046</v>
      </c>
    </row>
    <row r="9" spans="1:11" s="6" customFormat="1" ht="16.5" customHeight="1">
      <c r="A9" s="63"/>
      <c r="B9" s="63"/>
      <c r="C9" s="1435"/>
      <c r="D9" s="1429"/>
      <c r="E9" s="1429"/>
      <c r="F9" s="132" t="s">
        <v>815</v>
      </c>
      <c r="G9" s="1142">
        <v>133</v>
      </c>
      <c r="H9" s="1142" t="s">
        <v>1042</v>
      </c>
      <c r="I9" s="1142">
        <v>2</v>
      </c>
      <c r="J9" s="1143">
        <f>SUM(G9:I9)</f>
        <v>135</v>
      </c>
      <c r="K9" s="1136"/>
    </row>
    <row r="10" spans="1:11" s="6" customFormat="1" ht="16.5" customHeight="1">
      <c r="A10" s="63"/>
      <c r="B10" s="63"/>
      <c r="C10" s="1435"/>
      <c r="D10" s="1429"/>
      <c r="E10" s="1430"/>
      <c r="F10" s="133" t="s">
        <v>816</v>
      </c>
      <c r="G10" s="1137">
        <f>SUM(G9/J9)</f>
        <v>0.9851851851851852</v>
      </c>
      <c r="H10" s="138" t="s">
        <v>1260</v>
      </c>
      <c r="I10" s="1146">
        <f>I9/J9</f>
        <v>0.014814814814814815</v>
      </c>
      <c r="J10" s="139" t="s">
        <v>1261</v>
      </c>
      <c r="K10" s="143"/>
    </row>
    <row r="11" spans="1:11" s="6" customFormat="1" ht="16.5" customHeight="1">
      <c r="A11" s="63"/>
      <c r="B11" s="63"/>
      <c r="C11" s="1435"/>
      <c r="D11" s="1429"/>
      <c r="E11" s="1428" t="s">
        <v>1034</v>
      </c>
      <c r="F11" s="131" t="s">
        <v>735</v>
      </c>
      <c r="G11" s="1142">
        <v>30</v>
      </c>
      <c r="H11" s="1142" t="s">
        <v>1043</v>
      </c>
      <c r="I11" s="1144">
        <v>0</v>
      </c>
      <c r="J11" s="1145">
        <f>SUM(G11:I11)</f>
        <v>30</v>
      </c>
      <c r="K11" s="1134" t="s">
        <v>1045</v>
      </c>
    </row>
    <row r="12" spans="1:11" s="6" customFormat="1" ht="16.5" customHeight="1">
      <c r="A12" s="63"/>
      <c r="B12" s="63"/>
      <c r="C12" s="1435"/>
      <c r="D12" s="1429"/>
      <c r="E12" s="1429"/>
      <c r="F12" s="132" t="s">
        <v>815</v>
      </c>
      <c r="G12" s="1142">
        <v>36</v>
      </c>
      <c r="H12" s="1142" t="s">
        <v>1042</v>
      </c>
      <c r="I12" s="1142">
        <v>1</v>
      </c>
      <c r="J12" s="1143">
        <f>SUM(G12:I12)</f>
        <v>37</v>
      </c>
      <c r="K12" s="142"/>
    </row>
    <row r="13" spans="1:11" s="6" customFormat="1" ht="16.5" customHeight="1">
      <c r="A13" s="63"/>
      <c r="B13" s="63"/>
      <c r="C13" s="1435"/>
      <c r="D13" s="1430"/>
      <c r="E13" s="1430"/>
      <c r="F13" s="133" t="s">
        <v>816</v>
      </c>
      <c r="G13" s="1137">
        <f>SUM(G12/J12)</f>
        <v>0.972972972972973</v>
      </c>
      <c r="H13" s="138" t="s">
        <v>1260</v>
      </c>
      <c r="I13" s="1146">
        <f>I12/J12</f>
        <v>0.02702702702702703</v>
      </c>
      <c r="J13" s="139" t="s">
        <v>1261</v>
      </c>
      <c r="K13" s="143"/>
    </row>
    <row r="14" spans="3:11" ht="16.5" customHeight="1">
      <c r="C14" s="1435"/>
      <c r="D14" s="1413" t="s">
        <v>911</v>
      </c>
      <c r="E14" s="1414"/>
      <c r="F14" s="131" t="s">
        <v>735</v>
      </c>
      <c r="G14" s="1144">
        <v>30</v>
      </c>
      <c r="H14" s="1142" t="s">
        <v>1043</v>
      </c>
      <c r="I14" s="1144">
        <v>0</v>
      </c>
      <c r="J14" s="1145">
        <f>SUM(G14:I14)</f>
        <v>30</v>
      </c>
      <c r="K14" s="1136"/>
    </row>
    <row r="15" spans="1:11" s="6" customFormat="1" ht="16.5" customHeight="1">
      <c r="A15" s="63"/>
      <c r="B15" s="63"/>
      <c r="C15" s="1435"/>
      <c r="D15" s="1415"/>
      <c r="E15" s="1416"/>
      <c r="F15" s="132" t="s">
        <v>815</v>
      </c>
      <c r="G15" s="1142">
        <v>36</v>
      </c>
      <c r="H15" s="1142" t="s">
        <v>1042</v>
      </c>
      <c r="I15" s="1142">
        <v>0</v>
      </c>
      <c r="J15" s="1143">
        <f>SUM(G15:I15)</f>
        <v>36</v>
      </c>
      <c r="K15" s="142"/>
    </row>
    <row r="16" spans="1:11" s="6" customFormat="1" ht="16.5" customHeight="1">
      <c r="A16" s="63"/>
      <c r="B16" s="63"/>
      <c r="C16" s="1435"/>
      <c r="D16" s="1417"/>
      <c r="E16" s="1418"/>
      <c r="F16" s="133" t="s">
        <v>816</v>
      </c>
      <c r="G16" s="1137">
        <f>SUM(G15/J15)</f>
        <v>1</v>
      </c>
      <c r="H16" s="138" t="s">
        <v>1260</v>
      </c>
      <c r="I16" s="1146">
        <f>I15/J15</f>
        <v>0</v>
      </c>
      <c r="J16" s="139" t="s">
        <v>1261</v>
      </c>
      <c r="K16" s="143"/>
    </row>
    <row r="17" spans="1:11" s="6" customFormat="1" ht="16.5" customHeight="1">
      <c r="A17" s="63"/>
      <c r="B17" s="63"/>
      <c r="C17" s="1435"/>
      <c r="D17" s="1413" t="s">
        <v>912</v>
      </c>
      <c r="E17" s="1414"/>
      <c r="F17" s="131" t="s">
        <v>735</v>
      </c>
      <c r="G17" s="1142">
        <v>40</v>
      </c>
      <c r="H17" s="1142">
        <v>20</v>
      </c>
      <c r="I17" s="1144">
        <v>0</v>
      </c>
      <c r="J17" s="1145">
        <f>SUM(G17:I17)</f>
        <v>60</v>
      </c>
      <c r="K17" s="1134" t="s">
        <v>1045</v>
      </c>
    </row>
    <row r="18" spans="1:11" s="6" customFormat="1" ht="16.5" customHeight="1">
      <c r="A18" s="63"/>
      <c r="B18" s="63"/>
      <c r="C18" s="1435"/>
      <c r="D18" s="1415"/>
      <c r="E18" s="1416"/>
      <c r="F18" s="132" t="s">
        <v>815</v>
      </c>
      <c r="G18" s="1142">
        <v>46</v>
      </c>
      <c r="H18" s="1142">
        <v>20</v>
      </c>
      <c r="I18" s="1142">
        <v>1</v>
      </c>
      <c r="J18" s="1143">
        <f>SUM(G18:I18)</f>
        <v>67</v>
      </c>
      <c r="K18" s="142"/>
    </row>
    <row r="19" spans="1:11" s="6" customFormat="1" ht="16.5" customHeight="1">
      <c r="A19" s="63"/>
      <c r="B19" s="63"/>
      <c r="C19" s="1435"/>
      <c r="D19" s="1417"/>
      <c r="E19" s="1418"/>
      <c r="F19" s="133" t="s">
        <v>816</v>
      </c>
      <c r="G19" s="1137">
        <f>SUM(G18/J18)</f>
        <v>0.6865671641791045</v>
      </c>
      <c r="H19" s="1137">
        <f>SUM(H18/J18)</f>
        <v>0.29850746268656714</v>
      </c>
      <c r="I19" s="1146">
        <f>I18/J18</f>
        <v>0.014925373134328358</v>
      </c>
      <c r="J19" s="139" t="s">
        <v>1261</v>
      </c>
      <c r="K19" s="143"/>
    </row>
    <row r="20" spans="1:11" s="6" customFormat="1" ht="16.5" customHeight="1">
      <c r="A20" s="63"/>
      <c r="B20" s="63"/>
      <c r="C20" s="1435"/>
      <c r="D20" s="1413" t="s">
        <v>913</v>
      </c>
      <c r="E20" s="1414"/>
      <c r="F20" s="131" t="s">
        <v>735</v>
      </c>
      <c r="G20" s="1142">
        <v>180</v>
      </c>
      <c r="H20" s="1142" t="s">
        <v>1043</v>
      </c>
      <c r="I20" s="1144">
        <v>0</v>
      </c>
      <c r="J20" s="1145">
        <f>SUM(G20:I20)</f>
        <v>180</v>
      </c>
      <c r="K20" s="1134" t="s">
        <v>1047</v>
      </c>
    </row>
    <row r="21" spans="1:11" s="6" customFormat="1" ht="16.5" customHeight="1">
      <c r="A21" s="63"/>
      <c r="B21" s="63"/>
      <c r="C21" s="1435"/>
      <c r="D21" s="1415"/>
      <c r="E21" s="1416"/>
      <c r="F21" s="132" t="s">
        <v>815</v>
      </c>
      <c r="G21" s="1142">
        <v>179</v>
      </c>
      <c r="H21" s="1142" t="s">
        <v>1042</v>
      </c>
      <c r="I21" s="1142">
        <v>10</v>
      </c>
      <c r="J21" s="1143">
        <f>SUM(G21:I21)</f>
        <v>189</v>
      </c>
      <c r="K21" s="1136"/>
    </row>
    <row r="22" spans="1:11" s="6" customFormat="1" ht="16.5" customHeight="1">
      <c r="A22" s="63"/>
      <c r="B22" s="63"/>
      <c r="C22" s="1435"/>
      <c r="D22" s="1417"/>
      <c r="E22" s="1418"/>
      <c r="F22" s="133" t="s">
        <v>816</v>
      </c>
      <c r="G22" s="1137">
        <f>SUM(G21/J21)</f>
        <v>0.9470899470899471</v>
      </c>
      <c r="H22" s="138" t="s">
        <v>1260</v>
      </c>
      <c r="I22" s="1146">
        <f>I21/J21</f>
        <v>0.05291005291005291</v>
      </c>
      <c r="J22" s="139" t="s">
        <v>1261</v>
      </c>
      <c r="K22" s="143"/>
    </row>
    <row r="23" spans="3:11" ht="16.5" customHeight="1">
      <c r="C23" s="1435"/>
      <c r="D23" s="1431" t="s">
        <v>914</v>
      </c>
      <c r="E23" s="1428" t="s">
        <v>1036</v>
      </c>
      <c r="F23" s="131" t="s">
        <v>735</v>
      </c>
      <c r="G23" s="1144">
        <v>45</v>
      </c>
      <c r="H23" s="1142" t="s">
        <v>1043</v>
      </c>
      <c r="I23" s="1144">
        <v>0</v>
      </c>
      <c r="J23" s="1145">
        <f>SUM(G23:I23)</f>
        <v>45</v>
      </c>
      <c r="K23" s="1134" t="s">
        <v>1048</v>
      </c>
    </row>
    <row r="24" spans="1:11" s="6" customFormat="1" ht="16.5" customHeight="1">
      <c r="A24" s="63"/>
      <c r="B24" s="63"/>
      <c r="C24" s="1435"/>
      <c r="D24" s="1432"/>
      <c r="E24" s="1429"/>
      <c r="F24" s="132" t="s">
        <v>815</v>
      </c>
      <c r="G24" s="1142">
        <v>51</v>
      </c>
      <c r="H24" s="1142" t="s">
        <v>1042</v>
      </c>
      <c r="I24" s="1142">
        <v>5</v>
      </c>
      <c r="J24" s="1143">
        <f>SUM(G24:I24)</f>
        <v>56</v>
      </c>
      <c r="K24" s="1138" t="s">
        <v>1049</v>
      </c>
    </row>
    <row r="25" spans="1:11" s="6" customFormat="1" ht="16.5" customHeight="1">
      <c r="A25" s="63"/>
      <c r="B25" s="63"/>
      <c r="C25" s="1435"/>
      <c r="D25" s="1432"/>
      <c r="E25" s="1430"/>
      <c r="F25" s="133" t="s">
        <v>816</v>
      </c>
      <c r="G25" s="1137">
        <f>SUM(G24/J24)</f>
        <v>0.9107142857142857</v>
      </c>
      <c r="H25" s="138" t="s">
        <v>1260</v>
      </c>
      <c r="I25" s="1146">
        <f>I24/J24</f>
        <v>0.08928571428571429</v>
      </c>
      <c r="J25" s="139" t="s">
        <v>1261</v>
      </c>
      <c r="K25" s="1136"/>
    </row>
    <row r="26" spans="1:11" s="6" customFormat="1" ht="16.5" customHeight="1">
      <c r="A26" s="63"/>
      <c r="B26" s="63"/>
      <c r="C26" s="1435"/>
      <c r="D26" s="1432"/>
      <c r="E26" s="1428" t="s">
        <v>1037</v>
      </c>
      <c r="F26" s="131" t="s">
        <v>735</v>
      </c>
      <c r="G26" s="1142">
        <v>40</v>
      </c>
      <c r="H26" s="1142" t="s">
        <v>1043</v>
      </c>
      <c r="I26" s="1144">
        <v>0</v>
      </c>
      <c r="J26" s="1145">
        <f>SUM(G26:I26)</f>
        <v>40</v>
      </c>
      <c r="K26" s="1134" t="s">
        <v>1045</v>
      </c>
    </row>
    <row r="27" spans="1:11" s="6" customFormat="1" ht="16.5" customHeight="1">
      <c r="A27" s="63"/>
      <c r="B27" s="63"/>
      <c r="C27" s="1435"/>
      <c r="D27" s="1432"/>
      <c r="E27" s="1429"/>
      <c r="F27" s="132" t="s">
        <v>815</v>
      </c>
      <c r="G27" s="1142">
        <v>44</v>
      </c>
      <c r="H27" s="1142" t="s">
        <v>1042</v>
      </c>
      <c r="I27" s="1142">
        <v>1</v>
      </c>
      <c r="J27" s="1143">
        <f>SUM(G27:I27)</f>
        <v>45</v>
      </c>
      <c r="K27" s="1136"/>
    </row>
    <row r="28" spans="1:11" s="6" customFormat="1" ht="16.5" customHeight="1">
      <c r="A28" s="63"/>
      <c r="B28" s="63"/>
      <c r="C28" s="1436"/>
      <c r="D28" s="1433"/>
      <c r="E28" s="1430"/>
      <c r="F28" s="133" t="s">
        <v>816</v>
      </c>
      <c r="G28" s="1137">
        <f>SUM(G27/J27)</f>
        <v>0.9777777777777777</v>
      </c>
      <c r="H28" s="138" t="s">
        <v>1260</v>
      </c>
      <c r="I28" s="1146">
        <f>I27/J27</f>
        <v>0.022222222222222223</v>
      </c>
      <c r="J28" s="139" t="s">
        <v>1261</v>
      </c>
      <c r="K28" s="143"/>
    </row>
    <row r="29" spans="1:11" s="6" customFormat="1" ht="16.5" customHeight="1">
      <c r="A29" s="63"/>
      <c r="B29" s="63"/>
      <c r="C29" s="1434" t="s">
        <v>1001</v>
      </c>
      <c r="D29" s="1413" t="s">
        <v>915</v>
      </c>
      <c r="E29" s="1414"/>
      <c r="F29" s="131" t="s">
        <v>735</v>
      </c>
      <c r="G29" s="1142">
        <v>80</v>
      </c>
      <c r="H29" s="1142" t="s">
        <v>1043</v>
      </c>
      <c r="I29" s="1144">
        <v>0</v>
      </c>
      <c r="J29" s="1145">
        <f>SUM(G29:I29)</f>
        <v>80</v>
      </c>
      <c r="K29" s="1134" t="s">
        <v>1048</v>
      </c>
    </row>
    <row r="30" spans="1:11" s="6" customFormat="1" ht="16.5" customHeight="1">
      <c r="A30" s="63"/>
      <c r="B30" s="63"/>
      <c r="C30" s="1435"/>
      <c r="D30" s="1415"/>
      <c r="E30" s="1416"/>
      <c r="F30" s="132" t="s">
        <v>815</v>
      </c>
      <c r="G30" s="1142">
        <v>83</v>
      </c>
      <c r="H30" s="1142" t="s">
        <v>1042</v>
      </c>
      <c r="I30" s="1142">
        <v>5</v>
      </c>
      <c r="J30" s="1143">
        <f>SUM(G30:I30)</f>
        <v>88</v>
      </c>
      <c r="K30" s="1138" t="s">
        <v>1049</v>
      </c>
    </row>
    <row r="31" spans="1:11" s="6" customFormat="1" ht="16.5" customHeight="1">
      <c r="A31" s="63"/>
      <c r="B31" s="63"/>
      <c r="C31" s="1435"/>
      <c r="D31" s="1417"/>
      <c r="E31" s="1418"/>
      <c r="F31" s="133" t="s">
        <v>816</v>
      </c>
      <c r="G31" s="1137">
        <f>SUM(G30/J30)</f>
        <v>0.9431818181818182</v>
      </c>
      <c r="H31" s="138" t="s">
        <v>1260</v>
      </c>
      <c r="I31" s="1146">
        <f>I30/J30</f>
        <v>0.056818181818181816</v>
      </c>
      <c r="J31" s="139" t="s">
        <v>1261</v>
      </c>
      <c r="K31" s="1136"/>
    </row>
    <row r="32" spans="3:11" ht="16.5" customHeight="1">
      <c r="C32" s="1435"/>
      <c r="D32" s="1431" t="s">
        <v>916</v>
      </c>
      <c r="E32" s="1428" t="s">
        <v>1038</v>
      </c>
      <c r="F32" s="131" t="s">
        <v>735</v>
      </c>
      <c r="G32" s="1144">
        <v>60</v>
      </c>
      <c r="H32" s="1142" t="s">
        <v>1043</v>
      </c>
      <c r="I32" s="1144">
        <v>0</v>
      </c>
      <c r="J32" s="1145">
        <f>SUM(G32:I32)</f>
        <v>60</v>
      </c>
      <c r="K32" s="1134" t="s">
        <v>1046</v>
      </c>
    </row>
    <row r="33" spans="1:11" s="6" customFormat="1" ht="16.5" customHeight="1">
      <c r="A33" s="63"/>
      <c r="B33" s="63"/>
      <c r="C33" s="1435"/>
      <c r="D33" s="1432"/>
      <c r="E33" s="1429"/>
      <c r="F33" s="132" t="s">
        <v>815</v>
      </c>
      <c r="G33" s="1142">
        <v>67</v>
      </c>
      <c r="H33" s="1142" t="s">
        <v>1042</v>
      </c>
      <c r="I33" s="1142">
        <v>3</v>
      </c>
      <c r="J33" s="1143">
        <f>SUM(G33:I33)</f>
        <v>70</v>
      </c>
      <c r="K33" s="1138" t="s">
        <v>1049</v>
      </c>
    </row>
    <row r="34" spans="1:11" s="6" customFormat="1" ht="16.5" customHeight="1">
      <c r="A34" s="63"/>
      <c r="B34" s="63"/>
      <c r="C34" s="1435"/>
      <c r="D34" s="1432"/>
      <c r="E34" s="1430"/>
      <c r="F34" s="133" t="s">
        <v>816</v>
      </c>
      <c r="G34" s="1137">
        <f>SUM(G33/J33)</f>
        <v>0.9571428571428572</v>
      </c>
      <c r="H34" s="138" t="s">
        <v>1260</v>
      </c>
      <c r="I34" s="1146">
        <f>I33/J33</f>
        <v>0.04285714285714286</v>
      </c>
      <c r="J34" s="139" t="s">
        <v>1261</v>
      </c>
      <c r="K34" s="1136"/>
    </row>
    <row r="35" spans="1:11" s="6" customFormat="1" ht="16.5" customHeight="1">
      <c r="A35" s="63"/>
      <c r="B35" s="63"/>
      <c r="C35" s="1435"/>
      <c r="D35" s="1432"/>
      <c r="E35" s="1428" t="s">
        <v>1039</v>
      </c>
      <c r="F35" s="131" t="s">
        <v>735</v>
      </c>
      <c r="G35" s="1142">
        <v>60</v>
      </c>
      <c r="H35" s="1142" t="s">
        <v>1043</v>
      </c>
      <c r="I35" s="1144">
        <v>0</v>
      </c>
      <c r="J35" s="1145">
        <f>SUM(G35:I35)</f>
        <v>60</v>
      </c>
      <c r="K35" s="1134" t="s">
        <v>1045</v>
      </c>
    </row>
    <row r="36" spans="1:11" s="6" customFormat="1" ht="16.5" customHeight="1">
      <c r="A36" s="63"/>
      <c r="B36" s="63"/>
      <c r="C36" s="1435"/>
      <c r="D36" s="1432"/>
      <c r="E36" s="1429"/>
      <c r="F36" s="132" t="s">
        <v>815</v>
      </c>
      <c r="G36" s="1142">
        <v>69</v>
      </c>
      <c r="H36" s="1142" t="s">
        <v>1042</v>
      </c>
      <c r="I36" s="1142">
        <v>1</v>
      </c>
      <c r="J36" s="1143">
        <f>SUM(G36:I36)</f>
        <v>70</v>
      </c>
      <c r="K36" s="1136"/>
    </row>
    <row r="37" spans="1:11" s="6" customFormat="1" ht="16.5" customHeight="1">
      <c r="A37" s="63"/>
      <c r="B37" s="63"/>
      <c r="C37" s="1435"/>
      <c r="D37" s="1433"/>
      <c r="E37" s="1430"/>
      <c r="F37" s="133" t="s">
        <v>816</v>
      </c>
      <c r="G37" s="1137">
        <f>SUM(G36/J36)</f>
        <v>0.9857142857142858</v>
      </c>
      <c r="H37" s="138" t="s">
        <v>1260</v>
      </c>
      <c r="I37" s="1146">
        <f>I36/J36</f>
        <v>0.014285714285714285</v>
      </c>
      <c r="J37" s="139" t="s">
        <v>1261</v>
      </c>
      <c r="K37" s="143"/>
    </row>
    <row r="38" spans="1:11" s="6" customFormat="1" ht="16.5" customHeight="1">
      <c r="A38" s="63"/>
      <c r="B38" s="63"/>
      <c r="C38" s="1435"/>
      <c r="D38" s="1413" t="s">
        <v>917</v>
      </c>
      <c r="E38" s="1414"/>
      <c r="F38" s="131" t="s">
        <v>735</v>
      </c>
      <c r="G38" s="1142">
        <v>55</v>
      </c>
      <c r="H38" s="1142" t="s">
        <v>1043</v>
      </c>
      <c r="I38" s="1144">
        <v>0</v>
      </c>
      <c r="J38" s="1145">
        <f>SUM(G38:I38)</f>
        <v>55</v>
      </c>
      <c r="K38" s="1136"/>
    </row>
    <row r="39" spans="1:11" s="6" customFormat="1" ht="16.5" customHeight="1">
      <c r="A39" s="63"/>
      <c r="B39" s="63"/>
      <c r="C39" s="1435"/>
      <c r="D39" s="1415"/>
      <c r="E39" s="1416"/>
      <c r="F39" s="132" t="s">
        <v>815</v>
      </c>
      <c r="G39" s="1142">
        <v>60</v>
      </c>
      <c r="H39" s="1142" t="s">
        <v>1042</v>
      </c>
      <c r="I39" s="1142">
        <v>0</v>
      </c>
      <c r="J39" s="1143">
        <f>SUM(G39:I39)</f>
        <v>60</v>
      </c>
      <c r="K39" s="142"/>
    </row>
    <row r="40" spans="1:11" s="6" customFormat="1" ht="16.5" customHeight="1">
      <c r="A40" s="63"/>
      <c r="B40" s="63"/>
      <c r="C40" s="1436"/>
      <c r="D40" s="1417"/>
      <c r="E40" s="1418"/>
      <c r="F40" s="133" t="s">
        <v>816</v>
      </c>
      <c r="G40" s="1137">
        <f>SUM(G39/J39)</f>
        <v>1</v>
      </c>
      <c r="H40" s="138" t="s">
        <v>1260</v>
      </c>
      <c r="I40" s="1146">
        <f>I39/J39</f>
        <v>0</v>
      </c>
      <c r="J40" s="139" t="s">
        <v>1261</v>
      </c>
      <c r="K40" s="143"/>
    </row>
    <row r="41" spans="1:11" s="6" customFormat="1" ht="16.5" customHeight="1">
      <c r="A41" s="63"/>
      <c r="B41" s="63"/>
      <c r="C41" s="1419" t="s">
        <v>500</v>
      </c>
      <c r="D41" s="1420"/>
      <c r="E41" s="1421"/>
      <c r="F41" s="134" t="s">
        <v>735</v>
      </c>
      <c r="G41" s="1144">
        <f aca="true" t="shared" si="0" ref="G41:J42">SUM(G5,G8,G11,G14,G17,G20,G23,G26,G29,G32,G35,G38)</f>
        <v>780</v>
      </c>
      <c r="H41" s="1144">
        <f t="shared" si="0"/>
        <v>20</v>
      </c>
      <c r="I41" s="1144">
        <f t="shared" si="0"/>
        <v>0</v>
      </c>
      <c r="J41" s="1144">
        <f t="shared" si="0"/>
        <v>800</v>
      </c>
      <c r="K41" s="144"/>
    </row>
    <row r="42" spans="1:11" s="6" customFormat="1" ht="16.5" customHeight="1">
      <c r="A42" s="63"/>
      <c r="B42" s="63"/>
      <c r="C42" s="1422"/>
      <c r="D42" s="1423"/>
      <c r="E42" s="1424"/>
      <c r="F42" s="132" t="s">
        <v>1052</v>
      </c>
      <c r="G42" s="1144">
        <f t="shared" si="0"/>
        <v>841</v>
      </c>
      <c r="H42" s="1144">
        <f t="shared" si="0"/>
        <v>20</v>
      </c>
      <c r="I42" s="1144">
        <f t="shared" si="0"/>
        <v>30</v>
      </c>
      <c r="J42" s="1144">
        <f t="shared" si="0"/>
        <v>891</v>
      </c>
      <c r="K42" s="144"/>
    </row>
    <row r="43" spans="1:11" s="6" customFormat="1" ht="16.5" customHeight="1">
      <c r="A43" s="63"/>
      <c r="B43" s="63"/>
      <c r="C43" s="1425"/>
      <c r="D43" s="1426"/>
      <c r="E43" s="1427"/>
      <c r="F43" s="133" t="s">
        <v>794</v>
      </c>
      <c r="G43" s="1137">
        <f>SUM(G42/J42)</f>
        <v>0.9438832772166106</v>
      </c>
      <c r="H43" s="1137">
        <f>SUM(H42/J42)</f>
        <v>0.02244668911335578</v>
      </c>
      <c r="I43" s="1137">
        <f>SUM(I42/J42)</f>
        <v>0.03367003367003367</v>
      </c>
      <c r="J43" s="139" t="s">
        <v>1262</v>
      </c>
      <c r="K43" s="145"/>
    </row>
    <row r="44" spans="1:11" ht="16.5" customHeight="1">
      <c r="A44" s="63"/>
      <c r="B44" s="63"/>
      <c r="C44" s="1434" t="s">
        <v>918</v>
      </c>
      <c r="D44" s="1413" t="s">
        <v>919</v>
      </c>
      <c r="E44" s="1414"/>
      <c r="F44" s="131" t="s">
        <v>735</v>
      </c>
      <c r="G44" s="1144">
        <v>28</v>
      </c>
      <c r="H44" s="1144" t="s">
        <v>1043</v>
      </c>
      <c r="I44" s="1144">
        <v>12</v>
      </c>
      <c r="J44" s="1145">
        <v>40</v>
      </c>
      <c r="K44" s="1139" t="s">
        <v>1050</v>
      </c>
    </row>
    <row r="45" spans="1:11" ht="16.5" customHeight="1">
      <c r="A45" s="63"/>
      <c r="B45" s="63"/>
      <c r="C45" s="1435"/>
      <c r="D45" s="1415"/>
      <c r="E45" s="1416"/>
      <c r="F45" s="132" t="s">
        <v>815</v>
      </c>
      <c r="G45" s="1142">
        <v>30</v>
      </c>
      <c r="H45" s="1142" t="s">
        <v>1042</v>
      </c>
      <c r="I45" s="1142">
        <v>14</v>
      </c>
      <c r="J45" s="1143">
        <v>44</v>
      </c>
      <c r="K45" s="142"/>
    </row>
    <row r="46" spans="1:11" ht="16.5" customHeight="1">
      <c r="A46" s="63"/>
      <c r="B46" s="63"/>
      <c r="C46" s="1435"/>
      <c r="D46" s="1417"/>
      <c r="E46" s="1418"/>
      <c r="F46" s="133" t="s">
        <v>816</v>
      </c>
      <c r="G46" s="1137">
        <f>SUM(G45/J45)</f>
        <v>0.6818181818181818</v>
      </c>
      <c r="H46" s="138" t="s">
        <v>1260</v>
      </c>
      <c r="I46" s="1137">
        <f>SUM(I45/J45)</f>
        <v>0.3181818181818182</v>
      </c>
      <c r="J46" s="139" t="s">
        <v>1261</v>
      </c>
      <c r="K46" s="143"/>
    </row>
    <row r="47" spans="1:11" ht="16.5" customHeight="1">
      <c r="A47" s="63"/>
      <c r="B47" s="63"/>
      <c r="C47" s="1435"/>
      <c r="D47" s="1413" t="s">
        <v>920</v>
      </c>
      <c r="E47" s="1414"/>
      <c r="F47" s="131" t="s">
        <v>735</v>
      </c>
      <c r="G47" s="1144">
        <v>50</v>
      </c>
      <c r="H47" s="1144" t="s">
        <v>1043</v>
      </c>
      <c r="I47" s="1144">
        <v>50</v>
      </c>
      <c r="J47" s="1145">
        <v>100</v>
      </c>
      <c r="K47" s="1139" t="s">
        <v>1050</v>
      </c>
    </row>
    <row r="48" spans="1:11" ht="16.5" customHeight="1">
      <c r="A48" s="63"/>
      <c r="B48" s="63"/>
      <c r="C48" s="1435"/>
      <c r="D48" s="1415"/>
      <c r="E48" s="1416"/>
      <c r="F48" s="132" t="s">
        <v>815</v>
      </c>
      <c r="G48" s="1142">
        <v>56</v>
      </c>
      <c r="H48" s="1142" t="s">
        <v>1042</v>
      </c>
      <c r="I48" s="1142">
        <v>50</v>
      </c>
      <c r="J48" s="1143">
        <v>106</v>
      </c>
      <c r="K48" s="142"/>
    </row>
    <row r="49" spans="1:11" ht="16.5" customHeight="1">
      <c r="A49" s="63"/>
      <c r="B49" s="63"/>
      <c r="C49" s="1435"/>
      <c r="D49" s="1417"/>
      <c r="E49" s="1418"/>
      <c r="F49" s="133" t="s">
        <v>816</v>
      </c>
      <c r="G49" s="1137">
        <f>SUM(G48/J48)</f>
        <v>0.5283018867924528</v>
      </c>
      <c r="H49" s="138" t="s">
        <v>1260</v>
      </c>
      <c r="I49" s="1137">
        <f>SUM(I48/J48)</f>
        <v>0.4716981132075472</v>
      </c>
      <c r="J49" s="139" t="s">
        <v>1261</v>
      </c>
      <c r="K49" s="142"/>
    </row>
    <row r="50" spans="1:11" ht="16.5" customHeight="1">
      <c r="A50" s="63"/>
      <c r="B50" s="63"/>
      <c r="C50" s="1435"/>
      <c r="D50" s="1413" t="s">
        <v>921</v>
      </c>
      <c r="E50" s="1414"/>
      <c r="F50" s="131" t="s">
        <v>735</v>
      </c>
      <c r="G50" s="1144">
        <v>30</v>
      </c>
      <c r="H50" s="1144">
        <v>20</v>
      </c>
      <c r="I50" s="1144">
        <v>10</v>
      </c>
      <c r="J50" s="1145">
        <v>60</v>
      </c>
      <c r="K50" s="1139" t="s">
        <v>1050</v>
      </c>
    </row>
    <row r="51" spans="1:11" ht="16.5" customHeight="1">
      <c r="A51" s="63"/>
      <c r="B51" s="63"/>
      <c r="C51" s="1435"/>
      <c r="D51" s="1415"/>
      <c r="E51" s="1416"/>
      <c r="F51" s="132" t="s">
        <v>815</v>
      </c>
      <c r="G51" s="1142">
        <v>35</v>
      </c>
      <c r="H51" s="1142">
        <v>21</v>
      </c>
      <c r="I51" s="1142">
        <v>10</v>
      </c>
      <c r="J51" s="1143">
        <v>66</v>
      </c>
      <c r="K51" s="142"/>
    </row>
    <row r="52" spans="1:11" ht="16.5" customHeight="1">
      <c r="A52" s="63"/>
      <c r="B52" s="63"/>
      <c r="C52" s="1436"/>
      <c r="D52" s="1417"/>
      <c r="E52" s="1418"/>
      <c r="F52" s="133" t="s">
        <v>816</v>
      </c>
      <c r="G52" s="1137">
        <f>SUM(G51/J51)</f>
        <v>0.5303030303030303</v>
      </c>
      <c r="H52" s="1137">
        <f>SUM(H51/J51)</f>
        <v>0.3181818181818182</v>
      </c>
      <c r="I52" s="1137">
        <f>SUM(I51/J51)</f>
        <v>0.15151515151515152</v>
      </c>
      <c r="J52" s="139" t="s">
        <v>1261</v>
      </c>
      <c r="K52" s="143"/>
    </row>
    <row r="53" spans="1:11" ht="16.5" customHeight="1">
      <c r="A53" s="63"/>
      <c r="B53" s="63"/>
      <c r="C53" s="1419" t="s">
        <v>500</v>
      </c>
      <c r="D53" s="1420"/>
      <c r="E53" s="1421"/>
      <c r="F53" s="134" t="s">
        <v>735</v>
      </c>
      <c r="G53" s="1144">
        <v>108</v>
      </c>
      <c r="H53" s="1144">
        <v>20</v>
      </c>
      <c r="I53" s="1144">
        <v>72</v>
      </c>
      <c r="J53" s="1145">
        <v>200</v>
      </c>
      <c r="K53" s="1139" t="s">
        <v>1050</v>
      </c>
    </row>
    <row r="54" spans="1:11" ht="16.5" customHeight="1">
      <c r="A54" s="63"/>
      <c r="B54" s="63"/>
      <c r="C54" s="1422"/>
      <c r="D54" s="1423"/>
      <c r="E54" s="1424"/>
      <c r="F54" s="132" t="s">
        <v>1051</v>
      </c>
      <c r="G54" s="1142">
        <v>121</v>
      </c>
      <c r="H54" s="1142">
        <v>21</v>
      </c>
      <c r="I54" s="1142">
        <v>74</v>
      </c>
      <c r="J54" s="1143">
        <v>216</v>
      </c>
      <c r="K54" s="144"/>
    </row>
    <row r="55" spans="1:11" ht="16.5" customHeight="1" thickBot="1">
      <c r="A55" s="63"/>
      <c r="B55" s="63"/>
      <c r="C55" s="1444"/>
      <c r="D55" s="1445"/>
      <c r="E55" s="1446"/>
      <c r="F55" s="1140" t="s">
        <v>794</v>
      </c>
      <c r="G55" s="1147">
        <f>SUM(G54/J54)</f>
        <v>0.5601851851851852</v>
      </c>
      <c r="H55" s="1147">
        <f>SUM(H54/J54)</f>
        <v>0.09722222222222222</v>
      </c>
      <c r="I55" s="1147">
        <f>SUM(I54/J54)</f>
        <v>0.3425925925925926</v>
      </c>
      <c r="J55" s="146" t="s">
        <v>1263</v>
      </c>
      <c r="K55" s="147"/>
    </row>
    <row r="56" spans="1:9" ht="9" customHeight="1">
      <c r="A56" s="63"/>
      <c r="B56" s="63"/>
      <c r="C56" s="64"/>
      <c r="D56" s="64"/>
      <c r="E56" s="64"/>
      <c r="F56" s="65"/>
      <c r="G56" s="65"/>
      <c r="H56" s="65"/>
      <c r="I56" s="66"/>
    </row>
    <row r="57" spans="1:11" s="68" customFormat="1" ht="15" customHeight="1">
      <c r="A57" s="60"/>
      <c r="B57" s="60"/>
      <c r="C57" s="1379" t="s">
        <v>737</v>
      </c>
      <c r="D57" s="1379"/>
      <c r="E57" s="1379"/>
      <c r="F57" s="1379"/>
      <c r="G57" s="1379"/>
      <c r="H57" s="1379"/>
      <c r="I57" s="1379"/>
      <c r="J57" s="1379"/>
      <c r="K57" s="1379"/>
    </row>
    <row r="58" spans="1:9" s="68" customFormat="1" ht="15" customHeight="1">
      <c r="A58" s="60"/>
      <c r="B58" s="60"/>
      <c r="C58" s="1447" t="s">
        <v>612</v>
      </c>
      <c r="D58" s="1448"/>
      <c r="E58" s="1448"/>
      <c r="F58" s="1448"/>
      <c r="G58" s="1448"/>
      <c r="H58" s="1448"/>
      <c r="I58" s="1448"/>
    </row>
    <row r="59" spans="3:10" ht="15" customHeight="1">
      <c r="C59" s="69" t="s">
        <v>1107</v>
      </c>
      <c r="D59" s="6"/>
      <c r="E59" s="6"/>
      <c r="F59" s="70"/>
      <c r="G59" s="70"/>
      <c r="H59" s="70"/>
      <c r="I59" s="6"/>
      <c r="J59" s="6"/>
    </row>
    <row r="60" spans="3:10" ht="15" customHeight="1">
      <c r="C60" s="69" t="s">
        <v>180</v>
      </c>
      <c r="D60" s="6"/>
      <c r="E60" s="6"/>
      <c r="F60" s="70"/>
      <c r="G60" s="70"/>
      <c r="H60" s="70"/>
      <c r="I60" s="6"/>
      <c r="J60" s="6"/>
    </row>
    <row r="61" spans="3:11" ht="30" customHeight="1">
      <c r="C61" s="1330" t="s">
        <v>579</v>
      </c>
      <c r="D61" s="1330"/>
      <c r="E61" s="1330"/>
      <c r="F61" s="1330"/>
      <c r="G61" s="1330"/>
      <c r="H61" s="1330"/>
      <c r="I61" s="1330"/>
      <c r="J61" s="1330"/>
      <c r="K61" s="1330"/>
    </row>
    <row r="62" spans="3:11" ht="15" customHeight="1">
      <c r="C62" s="1330" t="s">
        <v>580</v>
      </c>
      <c r="D62" s="1330"/>
      <c r="E62" s="1330"/>
      <c r="F62" s="1330"/>
      <c r="G62" s="1330"/>
      <c r="H62" s="1330"/>
      <c r="I62" s="1330"/>
      <c r="J62" s="1330"/>
      <c r="K62" s="1330"/>
    </row>
    <row r="63" spans="6:8" ht="15" customHeight="1">
      <c r="F63" s="71"/>
      <c r="G63" s="71"/>
      <c r="H63" s="71"/>
    </row>
    <row r="64" spans="6:8" ht="15" customHeight="1">
      <c r="F64" s="71"/>
      <c r="G64" s="71"/>
      <c r="H64" s="71"/>
    </row>
    <row r="65" spans="6:8" ht="15" customHeight="1">
      <c r="F65" s="71"/>
      <c r="G65" s="71"/>
      <c r="H65" s="71"/>
    </row>
    <row r="66" spans="6:8" ht="15" customHeight="1">
      <c r="F66" s="71"/>
      <c r="G66" s="71"/>
      <c r="H66" s="71"/>
    </row>
    <row r="67" spans="6:8" ht="15" customHeight="1">
      <c r="F67" s="71"/>
      <c r="G67" s="71"/>
      <c r="H67" s="71"/>
    </row>
    <row r="68" spans="6:8" ht="15" customHeight="1">
      <c r="F68" s="71"/>
      <c r="G68" s="71"/>
      <c r="H68" s="71"/>
    </row>
    <row r="69" spans="6:8" ht="15" customHeight="1">
      <c r="F69" s="71"/>
      <c r="G69" s="71"/>
      <c r="H69" s="71"/>
    </row>
    <row r="70" spans="6:8" ht="15" customHeight="1">
      <c r="F70" s="71"/>
      <c r="G70" s="71"/>
      <c r="H70" s="71"/>
    </row>
    <row r="71" spans="6:8" ht="15" customHeight="1">
      <c r="F71" s="71"/>
      <c r="G71" s="71"/>
      <c r="H71" s="71"/>
    </row>
    <row r="72" spans="6:8" ht="15" customHeight="1">
      <c r="F72" s="71"/>
      <c r="G72" s="71"/>
      <c r="H72" s="71"/>
    </row>
    <row r="73" spans="6:8" ht="15" customHeight="1">
      <c r="F73" s="71"/>
      <c r="G73" s="71"/>
      <c r="H73" s="71"/>
    </row>
    <row r="74" spans="6:8" ht="15" customHeight="1">
      <c r="F74" s="71"/>
      <c r="G74" s="71"/>
      <c r="H74" s="71"/>
    </row>
    <row r="75" spans="6:8" ht="15" customHeight="1">
      <c r="F75" s="71"/>
      <c r="G75" s="71"/>
      <c r="H75" s="71"/>
    </row>
    <row r="76" spans="6:8" ht="15" customHeight="1">
      <c r="F76" s="71"/>
      <c r="G76" s="71"/>
      <c r="H76" s="71"/>
    </row>
  </sheetData>
  <mergeCells count="30">
    <mergeCell ref="C53:E55"/>
    <mergeCell ref="C62:K62"/>
    <mergeCell ref="C57:K57"/>
    <mergeCell ref="C61:K61"/>
    <mergeCell ref="C58:I58"/>
    <mergeCell ref="G3:J3"/>
    <mergeCell ref="C44:C52"/>
    <mergeCell ref="C3:C4"/>
    <mergeCell ref="E5:E7"/>
    <mergeCell ref="E8:E10"/>
    <mergeCell ref="E11:E13"/>
    <mergeCell ref="D5:D13"/>
    <mergeCell ref="C29:C40"/>
    <mergeCell ref="D3:E4"/>
    <mergeCell ref="D14:E16"/>
    <mergeCell ref="D17:E19"/>
    <mergeCell ref="D20:E22"/>
    <mergeCell ref="C5:C28"/>
    <mergeCell ref="E23:E25"/>
    <mergeCell ref="E26:E28"/>
    <mergeCell ref="D23:D28"/>
    <mergeCell ref="D29:E31"/>
    <mergeCell ref="E32:E34"/>
    <mergeCell ref="E35:E37"/>
    <mergeCell ref="D32:D37"/>
    <mergeCell ref="D38:E40"/>
    <mergeCell ref="D44:E46"/>
    <mergeCell ref="D47:E49"/>
    <mergeCell ref="D50:E52"/>
    <mergeCell ref="C41:E43"/>
  </mergeCells>
  <printOptions/>
  <pageMargins left="0.7874015748031497" right="0.7874015748031497" top="0.984251968503937" bottom="0.7874015748031497" header="0.5118110236220472" footer="0.5118110236220472"/>
  <pageSetup firstPageNumber="23" useFirstPageNumber="1" horizontalDpi="600" verticalDpi="600" orientation="landscape" paperSize="9" r:id="rId1"/>
  <headerFooter alignWithMargins="0">
    <oddFooter>&amp;R&amp;P</oddFooter>
  </headerFooter>
  <rowBreaks count="2" manualBreakCount="2">
    <brk id="28" max="255" man="1"/>
    <brk id="43" max="255" man="1"/>
  </rowBreaks>
</worksheet>
</file>

<file path=xl/worksheets/sheet18.xml><?xml version="1.0" encoding="utf-8"?>
<worksheet xmlns="http://schemas.openxmlformats.org/spreadsheetml/2006/main" xmlns:r="http://schemas.openxmlformats.org/officeDocument/2006/relationships">
  <sheetPr codeName="Sheet5"/>
  <dimension ref="A1:K284"/>
  <sheetViews>
    <sheetView zoomScale="75" zoomScaleNormal="75" zoomScaleSheetLayoutView="100" workbookViewId="0" topLeftCell="A1">
      <selection activeCell="K284" sqref="K284"/>
    </sheetView>
  </sheetViews>
  <sheetFormatPr defaultColWidth="9.140625" defaultRowHeight="15" customHeight="1"/>
  <cols>
    <col min="1" max="2" width="2.7109375" style="1" customWidth="1"/>
    <col min="3" max="3" width="18.57421875" style="4" customWidth="1"/>
    <col min="4" max="4" width="37.8515625" style="4" customWidth="1"/>
    <col min="5" max="7" width="18.57421875" style="4" customWidth="1"/>
    <col min="8" max="9" width="10.7109375" style="4" customWidth="1"/>
    <col min="10" max="10" width="34.8515625" style="4" customWidth="1"/>
    <col min="11" max="16384" width="9.140625" style="4" customWidth="1"/>
  </cols>
  <sheetData>
    <row r="1" spans="1:2" ht="15" customHeight="1">
      <c r="A1" s="481" t="s">
        <v>499</v>
      </c>
      <c r="B1" s="4"/>
    </row>
    <row r="2" spans="6:10" ht="15" customHeight="1" thickBot="1">
      <c r="F2" s="59"/>
      <c r="G2" s="59" t="s">
        <v>496</v>
      </c>
      <c r="J2" s="59"/>
    </row>
    <row r="3" spans="3:7" ht="16.5" customHeight="1">
      <c r="C3" s="182" t="s">
        <v>796</v>
      </c>
      <c r="D3" s="183" t="s">
        <v>797</v>
      </c>
      <c r="E3" s="183" t="s">
        <v>817</v>
      </c>
      <c r="F3" s="183" t="s">
        <v>818</v>
      </c>
      <c r="G3" s="184" t="s">
        <v>819</v>
      </c>
    </row>
    <row r="4" spans="3:7" ht="20.25" customHeight="1">
      <c r="C4" s="1290" t="s">
        <v>1001</v>
      </c>
      <c r="D4" s="130" t="s">
        <v>232</v>
      </c>
      <c r="E4" s="1149" t="s">
        <v>1002</v>
      </c>
      <c r="F4" s="185">
        <v>1</v>
      </c>
      <c r="G4" s="186">
        <v>2</v>
      </c>
    </row>
    <row r="5" spans="3:7" ht="20.25" customHeight="1">
      <c r="C5" s="1291"/>
      <c r="D5" s="130" t="s">
        <v>233</v>
      </c>
      <c r="E5" s="1149" t="s">
        <v>1002</v>
      </c>
      <c r="F5" s="188">
        <v>4</v>
      </c>
      <c r="G5" s="189">
        <v>2</v>
      </c>
    </row>
    <row r="6" spans="3:7" ht="20.25" customHeight="1">
      <c r="C6" s="1291"/>
      <c r="D6" s="130" t="s">
        <v>234</v>
      </c>
      <c r="E6" s="1149" t="s">
        <v>1002</v>
      </c>
      <c r="F6" s="185">
        <v>1</v>
      </c>
      <c r="G6" s="1150" t="s">
        <v>1002</v>
      </c>
    </row>
    <row r="7" spans="3:7" ht="20.25" customHeight="1">
      <c r="C7" s="1291"/>
      <c r="D7" s="187" t="s">
        <v>911</v>
      </c>
      <c r="E7" s="1149" t="s">
        <v>1002</v>
      </c>
      <c r="F7" s="188">
        <v>1</v>
      </c>
      <c r="G7" s="1150" t="s">
        <v>1002</v>
      </c>
    </row>
    <row r="8" spans="3:7" ht="20.25" customHeight="1">
      <c r="C8" s="1291"/>
      <c r="D8" s="130" t="s">
        <v>912</v>
      </c>
      <c r="E8" s="1149" t="s">
        <v>1002</v>
      </c>
      <c r="F8" s="185">
        <v>1</v>
      </c>
      <c r="G8" s="1150" t="s">
        <v>1002</v>
      </c>
    </row>
    <row r="9" spans="3:7" ht="20.25" customHeight="1">
      <c r="C9" s="1291"/>
      <c r="D9" s="187" t="s">
        <v>913</v>
      </c>
      <c r="E9" s="1149" t="s">
        <v>1002</v>
      </c>
      <c r="F9" s="188">
        <v>23</v>
      </c>
      <c r="G9" s="189">
        <v>2</v>
      </c>
    </row>
    <row r="10" spans="3:7" ht="20.25" customHeight="1">
      <c r="C10" s="1291"/>
      <c r="D10" s="1148" t="s">
        <v>1053</v>
      </c>
      <c r="E10" s="1149" t="s">
        <v>1002</v>
      </c>
      <c r="F10" s="185">
        <v>11</v>
      </c>
      <c r="G10" s="186">
        <v>2</v>
      </c>
    </row>
    <row r="11" spans="3:7" ht="20.25" customHeight="1">
      <c r="C11" s="1291"/>
      <c r="D11" s="1148" t="s">
        <v>1054</v>
      </c>
      <c r="E11" s="1149" t="s">
        <v>1002</v>
      </c>
      <c r="F11" s="188">
        <v>1</v>
      </c>
      <c r="G11" s="1150" t="s">
        <v>1002</v>
      </c>
    </row>
    <row r="12" spans="3:7" ht="20.25" customHeight="1">
      <c r="C12" s="1291"/>
      <c r="D12" s="130" t="s">
        <v>915</v>
      </c>
      <c r="E12" s="1149" t="s">
        <v>1002</v>
      </c>
      <c r="F12" s="185">
        <v>9</v>
      </c>
      <c r="G12" s="186">
        <v>3</v>
      </c>
    </row>
    <row r="13" spans="3:7" ht="20.25" customHeight="1">
      <c r="C13" s="1291"/>
      <c r="D13" s="187" t="s">
        <v>916</v>
      </c>
      <c r="E13" s="1149" t="s">
        <v>1002</v>
      </c>
      <c r="F13" s="188">
        <v>9</v>
      </c>
      <c r="G13" s="189">
        <v>2</v>
      </c>
    </row>
    <row r="14" spans="3:7" ht="20.25" customHeight="1">
      <c r="C14" s="1292"/>
      <c r="D14" s="187" t="s">
        <v>917</v>
      </c>
      <c r="E14" s="1149" t="s">
        <v>1002</v>
      </c>
      <c r="F14" s="188">
        <v>4</v>
      </c>
      <c r="G14" s="1150" t="s">
        <v>1002</v>
      </c>
    </row>
    <row r="15" spans="3:7" ht="20.25" customHeight="1">
      <c r="C15" s="190" t="s">
        <v>874</v>
      </c>
      <c r="D15" s="149"/>
      <c r="E15" s="1149" t="s">
        <v>1002</v>
      </c>
      <c r="F15" s="185">
        <f>SUM(F4:F14)</f>
        <v>65</v>
      </c>
      <c r="G15" s="186">
        <f>SUM(G4:G14)</f>
        <v>13</v>
      </c>
    </row>
    <row r="16" spans="3:7" ht="20.25" customHeight="1">
      <c r="C16" s="1290" t="s">
        <v>918</v>
      </c>
      <c r="D16" s="130" t="s">
        <v>919</v>
      </c>
      <c r="E16" s="185">
        <v>48</v>
      </c>
      <c r="F16" s="1149" t="s">
        <v>1002</v>
      </c>
      <c r="G16" s="1150" t="s">
        <v>1002</v>
      </c>
    </row>
    <row r="17" spans="3:7" ht="20.25" customHeight="1">
      <c r="C17" s="1291"/>
      <c r="D17" s="187" t="s">
        <v>920</v>
      </c>
      <c r="E17" s="188">
        <v>153</v>
      </c>
      <c r="F17" s="1149" t="s">
        <v>1002</v>
      </c>
      <c r="G17" s="1150" t="s">
        <v>1002</v>
      </c>
    </row>
    <row r="18" spans="3:7" ht="20.25" customHeight="1">
      <c r="C18" s="1292"/>
      <c r="D18" s="187" t="s">
        <v>921</v>
      </c>
      <c r="E18" s="185">
        <v>26</v>
      </c>
      <c r="F18" s="1149" t="s">
        <v>1002</v>
      </c>
      <c r="G18" s="1150" t="s">
        <v>1002</v>
      </c>
    </row>
    <row r="19" spans="3:7" ht="20.25" customHeight="1">
      <c r="C19" s="191" t="s">
        <v>874</v>
      </c>
      <c r="D19" s="150"/>
      <c r="E19" s="188">
        <f>SUM(E16:E18)</f>
        <v>227</v>
      </c>
      <c r="F19" s="1149" t="s">
        <v>1002</v>
      </c>
      <c r="G19" s="1150" t="s">
        <v>1002</v>
      </c>
    </row>
    <row r="20" spans="3:7" ht="20.25" customHeight="1" thickBot="1">
      <c r="C20" s="192" t="s">
        <v>500</v>
      </c>
      <c r="D20" s="151"/>
      <c r="E20" s="193">
        <v>227</v>
      </c>
      <c r="F20" s="193">
        <v>65</v>
      </c>
      <c r="G20" s="194">
        <v>13</v>
      </c>
    </row>
    <row r="21" spans="1:10" s="77" customFormat="1" ht="11.25" customHeight="1">
      <c r="A21" s="72"/>
      <c r="B21" s="72"/>
      <c r="C21" s="73"/>
      <c r="D21" s="74"/>
      <c r="E21" s="75"/>
      <c r="F21" s="76"/>
      <c r="G21" s="76"/>
      <c r="H21" s="76"/>
      <c r="I21" s="76"/>
      <c r="J21" s="11"/>
    </row>
    <row r="22" spans="3:10" ht="38.25" customHeight="1">
      <c r="C22" s="1449" t="s">
        <v>744</v>
      </c>
      <c r="D22" s="1449"/>
      <c r="E22" s="1449"/>
      <c r="F22" s="1449"/>
      <c r="G22" s="1449"/>
      <c r="H22" s="562"/>
      <c r="I22" s="562"/>
      <c r="J22" s="562"/>
    </row>
    <row r="23" ht="15" customHeight="1">
      <c r="C23" s="12" t="s">
        <v>922</v>
      </c>
    </row>
    <row r="284" ht="15" customHeight="1">
      <c r="K284" s="14"/>
    </row>
  </sheetData>
  <mergeCells count="3">
    <mergeCell ref="C22:G22"/>
    <mergeCell ref="C4:C14"/>
    <mergeCell ref="C16:C18"/>
  </mergeCells>
  <printOptions/>
  <pageMargins left="0.7874015748031497" right="0.7874015748031497" top="0.984251968503937" bottom="0.984251968503937" header="0.5118110236220472" footer="0.5118110236220472"/>
  <pageSetup firstPageNumber="26" useFirstPageNumber="1" horizontalDpi="600" verticalDpi="600" orientation="landscape" paperSize="9" r:id="rId2"/>
  <headerFooter alignWithMargins="0">
    <oddFooter>&amp;R&amp;P</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T25"/>
  <sheetViews>
    <sheetView zoomScale="75" zoomScaleNormal="75" workbookViewId="0" topLeftCell="A1">
      <selection activeCell="R25" sqref="R25"/>
    </sheetView>
  </sheetViews>
  <sheetFormatPr defaultColWidth="9.140625" defaultRowHeight="15" customHeight="1"/>
  <cols>
    <col min="1" max="2" width="2.7109375" style="1" customWidth="1"/>
    <col min="3" max="3" width="18.28125" style="4" customWidth="1"/>
    <col min="4" max="4" width="38.00390625" style="4" customWidth="1"/>
    <col min="5" max="19" width="6.57421875" style="4" customWidth="1"/>
    <col min="20" max="20" width="2.28125" style="4" customWidth="1"/>
    <col min="21" max="16384" width="9.140625" style="4" customWidth="1"/>
  </cols>
  <sheetData>
    <row r="1" spans="1:2" ht="15" customHeight="1">
      <c r="A1" s="481" t="s">
        <v>501</v>
      </c>
      <c r="B1" s="4"/>
    </row>
    <row r="2" ht="15" customHeight="1" thickBot="1">
      <c r="S2" s="32" t="s">
        <v>502</v>
      </c>
    </row>
    <row r="3" spans="1:20" s="14" customFormat="1" ht="15" customHeight="1">
      <c r="A3" s="13"/>
      <c r="B3" s="44"/>
      <c r="C3" s="1458" t="s">
        <v>503</v>
      </c>
      <c r="D3" s="1460" t="s">
        <v>504</v>
      </c>
      <c r="E3" s="1456" t="s">
        <v>257</v>
      </c>
      <c r="F3" s="1456"/>
      <c r="G3" s="1456"/>
      <c r="H3" s="1456"/>
      <c r="I3" s="1456"/>
      <c r="J3" s="1456" t="s">
        <v>262</v>
      </c>
      <c r="K3" s="1456"/>
      <c r="L3" s="1456"/>
      <c r="M3" s="1456"/>
      <c r="N3" s="1456"/>
      <c r="O3" s="1456" t="s">
        <v>723</v>
      </c>
      <c r="P3" s="1456"/>
      <c r="Q3" s="1456"/>
      <c r="R3" s="1456"/>
      <c r="S3" s="1457"/>
      <c r="T3" s="272"/>
    </row>
    <row r="4" spans="1:19" s="14" customFormat="1" ht="15" customHeight="1" thickBot="1">
      <c r="A4" s="13"/>
      <c r="B4" s="44"/>
      <c r="C4" s="1459"/>
      <c r="D4" s="1461"/>
      <c r="E4" s="152" t="s">
        <v>505</v>
      </c>
      <c r="F4" s="152" t="s">
        <v>506</v>
      </c>
      <c r="G4" s="152" t="s">
        <v>507</v>
      </c>
      <c r="H4" s="152" t="s">
        <v>508</v>
      </c>
      <c r="I4" s="152" t="s">
        <v>785</v>
      </c>
      <c r="J4" s="152" t="s">
        <v>505</v>
      </c>
      <c r="K4" s="152" t="s">
        <v>506</v>
      </c>
      <c r="L4" s="152" t="s">
        <v>507</v>
      </c>
      <c r="M4" s="152" t="s">
        <v>508</v>
      </c>
      <c r="N4" s="152" t="s">
        <v>785</v>
      </c>
      <c r="O4" s="152" t="s">
        <v>505</v>
      </c>
      <c r="P4" s="152" t="s">
        <v>506</v>
      </c>
      <c r="Q4" s="152" t="s">
        <v>507</v>
      </c>
      <c r="R4" s="152" t="s">
        <v>508</v>
      </c>
      <c r="S4" s="1151" t="s">
        <v>785</v>
      </c>
    </row>
    <row r="5" spans="1:19" s="14" customFormat="1" ht="22.5" customHeight="1">
      <c r="A5" s="13"/>
      <c r="B5" s="44"/>
      <c r="C5" s="1455" t="s">
        <v>290</v>
      </c>
      <c r="D5" s="1152" t="s">
        <v>291</v>
      </c>
      <c r="E5" s="1153">
        <v>2</v>
      </c>
      <c r="F5" s="1161" t="s">
        <v>1055</v>
      </c>
      <c r="G5" s="1161" t="s">
        <v>1055</v>
      </c>
      <c r="H5" s="1161" t="s">
        <v>1055</v>
      </c>
      <c r="I5" s="1154">
        <f>SUM(E5:H5)</f>
        <v>2</v>
      </c>
      <c r="J5" s="1161" t="s">
        <v>1055</v>
      </c>
      <c r="K5" s="1161" t="s">
        <v>1055</v>
      </c>
      <c r="L5" s="1161" t="s">
        <v>1055</v>
      </c>
      <c r="M5" s="1154">
        <v>1</v>
      </c>
      <c r="N5" s="1154">
        <f>SUM(J5:M5)</f>
        <v>1</v>
      </c>
      <c r="O5" s="1153">
        <v>1</v>
      </c>
      <c r="P5" s="1161" t="s">
        <v>1055</v>
      </c>
      <c r="Q5" s="1161" t="s">
        <v>1055</v>
      </c>
      <c r="R5" s="1161" t="s">
        <v>1055</v>
      </c>
      <c r="S5" s="1155">
        <f>SUM(O5:R5)</f>
        <v>1</v>
      </c>
    </row>
    <row r="6" spans="1:19" s="14" customFormat="1" ht="22.5" customHeight="1">
      <c r="A6" s="13"/>
      <c r="B6" s="44"/>
      <c r="C6" s="1291"/>
      <c r="D6" s="974" t="s">
        <v>294</v>
      </c>
      <c r="E6" s="1156">
        <v>1</v>
      </c>
      <c r="F6" s="1162" t="s">
        <v>295</v>
      </c>
      <c r="G6" s="1156">
        <v>1</v>
      </c>
      <c r="H6" s="1162" t="s">
        <v>295</v>
      </c>
      <c r="I6" s="706">
        <f>SUM(E6:H6)</f>
        <v>2</v>
      </c>
      <c r="J6" s="1156">
        <v>5</v>
      </c>
      <c r="K6" s="1162" t="s">
        <v>295</v>
      </c>
      <c r="L6" s="1162" t="s">
        <v>295</v>
      </c>
      <c r="M6" s="706">
        <v>1</v>
      </c>
      <c r="N6" s="706">
        <f aca="true" t="shared" si="0" ref="N6:N15">SUM(J6:M6)</f>
        <v>6</v>
      </c>
      <c r="O6" s="1156">
        <v>2</v>
      </c>
      <c r="P6" s="1156">
        <v>3</v>
      </c>
      <c r="Q6" s="1156">
        <v>1</v>
      </c>
      <c r="R6" s="706">
        <v>1</v>
      </c>
      <c r="S6" s="1157">
        <f aca="true" t="shared" si="1" ref="S6:S15">SUM(O6:R6)</f>
        <v>7</v>
      </c>
    </row>
    <row r="7" spans="1:19" s="14" customFormat="1" ht="22.5" customHeight="1">
      <c r="A7" s="13"/>
      <c r="B7" s="44"/>
      <c r="C7" s="1291"/>
      <c r="D7" s="974" t="s">
        <v>297</v>
      </c>
      <c r="E7" s="1162" t="s">
        <v>1056</v>
      </c>
      <c r="F7" s="1162" t="s">
        <v>1056</v>
      </c>
      <c r="G7" s="1156">
        <v>1</v>
      </c>
      <c r="H7" s="1162" t="s">
        <v>1056</v>
      </c>
      <c r="I7" s="706">
        <f aca="true" t="shared" si="2" ref="I7:I14">SUM(E7:H7)</f>
        <v>1</v>
      </c>
      <c r="J7" s="1162" t="s">
        <v>1056</v>
      </c>
      <c r="K7" s="1156">
        <v>1</v>
      </c>
      <c r="L7" s="1156">
        <v>1</v>
      </c>
      <c r="M7" s="1162" t="s">
        <v>1056</v>
      </c>
      <c r="N7" s="706">
        <f t="shared" si="0"/>
        <v>2</v>
      </c>
      <c r="O7" s="1162" t="s">
        <v>1056</v>
      </c>
      <c r="P7" s="1156">
        <v>2</v>
      </c>
      <c r="Q7" s="1162" t="s">
        <v>1056</v>
      </c>
      <c r="R7" s="1162" t="s">
        <v>1056</v>
      </c>
      <c r="S7" s="1157">
        <f t="shared" si="1"/>
        <v>2</v>
      </c>
    </row>
    <row r="8" spans="1:19" s="14" customFormat="1" ht="22.5" customHeight="1">
      <c r="A8" s="13"/>
      <c r="B8" s="44"/>
      <c r="C8" s="1291"/>
      <c r="D8" s="974" t="s">
        <v>299</v>
      </c>
      <c r="E8" s="1162" t="s">
        <v>300</v>
      </c>
      <c r="F8" s="1156">
        <v>2</v>
      </c>
      <c r="G8" s="1162" t="s">
        <v>300</v>
      </c>
      <c r="H8" s="706">
        <v>1</v>
      </c>
      <c r="I8" s="706">
        <f t="shared" si="2"/>
        <v>3</v>
      </c>
      <c r="J8" s="1156">
        <v>2</v>
      </c>
      <c r="K8" s="1162" t="s">
        <v>300</v>
      </c>
      <c r="L8" s="1156">
        <v>1</v>
      </c>
      <c r="M8" s="1162" t="s">
        <v>300</v>
      </c>
      <c r="N8" s="706">
        <f t="shared" si="0"/>
        <v>3</v>
      </c>
      <c r="O8" s="1156">
        <v>4</v>
      </c>
      <c r="P8" s="1156">
        <v>1</v>
      </c>
      <c r="Q8" s="1162" t="s">
        <v>300</v>
      </c>
      <c r="R8" s="1162" t="s">
        <v>300</v>
      </c>
      <c r="S8" s="1157">
        <f t="shared" si="1"/>
        <v>5</v>
      </c>
    </row>
    <row r="9" spans="1:19" s="14" customFormat="1" ht="22.5" customHeight="1">
      <c r="A9" s="13"/>
      <c r="B9" s="44"/>
      <c r="C9" s="1291"/>
      <c r="D9" s="974" t="s">
        <v>301</v>
      </c>
      <c r="E9" s="1156">
        <v>5</v>
      </c>
      <c r="F9" s="1162" t="s">
        <v>302</v>
      </c>
      <c r="G9" s="1156">
        <v>1</v>
      </c>
      <c r="H9" s="706">
        <v>1</v>
      </c>
      <c r="I9" s="706">
        <f t="shared" si="2"/>
        <v>7</v>
      </c>
      <c r="J9" s="1156">
        <v>3</v>
      </c>
      <c r="K9" s="1156">
        <v>3</v>
      </c>
      <c r="L9" s="1156">
        <v>1</v>
      </c>
      <c r="M9" s="706">
        <v>1</v>
      </c>
      <c r="N9" s="706">
        <f t="shared" si="0"/>
        <v>8</v>
      </c>
      <c r="O9" s="1156">
        <v>2</v>
      </c>
      <c r="P9" s="1156">
        <v>4</v>
      </c>
      <c r="Q9" s="1162" t="s">
        <v>302</v>
      </c>
      <c r="R9" s="1162" t="s">
        <v>302</v>
      </c>
      <c r="S9" s="1157">
        <f t="shared" si="1"/>
        <v>6</v>
      </c>
    </row>
    <row r="10" spans="1:19" s="14" customFormat="1" ht="22.5" customHeight="1">
      <c r="A10" s="13"/>
      <c r="B10" s="44"/>
      <c r="C10" s="1291"/>
      <c r="D10" s="974" t="s">
        <v>756</v>
      </c>
      <c r="E10" s="1156">
        <v>4</v>
      </c>
      <c r="F10" s="1156">
        <v>4</v>
      </c>
      <c r="G10" s="1156">
        <v>3</v>
      </c>
      <c r="H10" s="706">
        <v>1</v>
      </c>
      <c r="I10" s="706">
        <f t="shared" si="2"/>
        <v>12</v>
      </c>
      <c r="J10" s="1156">
        <v>2</v>
      </c>
      <c r="K10" s="1156">
        <v>3</v>
      </c>
      <c r="L10" s="1156">
        <v>5</v>
      </c>
      <c r="M10" s="706">
        <v>1</v>
      </c>
      <c r="N10" s="706">
        <f t="shared" si="0"/>
        <v>11</v>
      </c>
      <c r="O10" s="1156">
        <v>1</v>
      </c>
      <c r="P10" s="1156">
        <v>2</v>
      </c>
      <c r="Q10" s="1156">
        <v>1</v>
      </c>
      <c r="R10" s="706">
        <v>1</v>
      </c>
      <c r="S10" s="1157">
        <f t="shared" si="1"/>
        <v>5</v>
      </c>
    </row>
    <row r="11" spans="1:19" s="14" customFormat="1" ht="22.5" customHeight="1">
      <c r="A11" s="13"/>
      <c r="B11" s="44"/>
      <c r="C11" s="1291"/>
      <c r="D11" s="988" t="s">
        <v>757</v>
      </c>
      <c r="E11" s="1162" t="s">
        <v>302</v>
      </c>
      <c r="F11" s="1162" t="s">
        <v>302</v>
      </c>
      <c r="G11" s="1156">
        <v>1</v>
      </c>
      <c r="H11" s="706">
        <v>1</v>
      </c>
      <c r="I11" s="706">
        <f t="shared" si="2"/>
        <v>2</v>
      </c>
      <c r="J11" s="1156">
        <v>1</v>
      </c>
      <c r="K11" s="1162" t="s">
        <v>302</v>
      </c>
      <c r="L11" s="1156">
        <v>1</v>
      </c>
      <c r="M11" s="1162" t="s">
        <v>302</v>
      </c>
      <c r="N11" s="706">
        <f t="shared" si="0"/>
        <v>2</v>
      </c>
      <c r="O11" s="1162" t="s">
        <v>302</v>
      </c>
      <c r="P11" s="1162" t="s">
        <v>302</v>
      </c>
      <c r="Q11" s="1162" t="s">
        <v>302</v>
      </c>
      <c r="R11" s="1162" t="s">
        <v>302</v>
      </c>
      <c r="S11" s="1157">
        <f t="shared" si="1"/>
        <v>0</v>
      </c>
    </row>
    <row r="12" spans="1:19" s="14" customFormat="1" ht="22.5" customHeight="1">
      <c r="A12" s="13"/>
      <c r="B12" s="44"/>
      <c r="C12" s="1291"/>
      <c r="D12" s="988" t="s">
        <v>758</v>
      </c>
      <c r="E12" s="1162" t="s">
        <v>302</v>
      </c>
      <c r="F12" s="1162" t="s">
        <v>302</v>
      </c>
      <c r="G12" s="1156">
        <v>2</v>
      </c>
      <c r="H12" s="1162" t="s">
        <v>302</v>
      </c>
      <c r="I12" s="706">
        <f t="shared" si="2"/>
        <v>2</v>
      </c>
      <c r="J12" s="1156">
        <v>1</v>
      </c>
      <c r="K12" s="1162" t="s">
        <v>302</v>
      </c>
      <c r="L12" s="1156">
        <v>2</v>
      </c>
      <c r="M12" s="1162" t="s">
        <v>302</v>
      </c>
      <c r="N12" s="706">
        <f t="shared" si="0"/>
        <v>3</v>
      </c>
      <c r="O12" s="1162" t="s">
        <v>302</v>
      </c>
      <c r="P12" s="1156">
        <v>1</v>
      </c>
      <c r="Q12" s="1156">
        <v>1</v>
      </c>
      <c r="R12" s="1162" t="s">
        <v>302</v>
      </c>
      <c r="S12" s="1157">
        <f t="shared" si="1"/>
        <v>2</v>
      </c>
    </row>
    <row r="13" spans="1:19" s="14" customFormat="1" ht="22.5" customHeight="1">
      <c r="A13" s="13"/>
      <c r="B13" s="44"/>
      <c r="C13" s="1291"/>
      <c r="D13" s="977" t="s">
        <v>759</v>
      </c>
      <c r="E13" s="1156">
        <v>1</v>
      </c>
      <c r="F13" s="1162" t="s">
        <v>300</v>
      </c>
      <c r="G13" s="1162" t="s">
        <v>300</v>
      </c>
      <c r="H13" s="706">
        <v>2</v>
      </c>
      <c r="I13" s="706">
        <f t="shared" si="2"/>
        <v>3</v>
      </c>
      <c r="J13" s="1156">
        <v>1</v>
      </c>
      <c r="K13" s="1156">
        <v>3</v>
      </c>
      <c r="L13" s="1156">
        <v>1</v>
      </c>
      <c r="M13" s="1162" t="s">
        <v>300</v>
      </c>
      <c r="N13" s="706">
        <f t="shared" si="0"/>
        <v>5</v>
      </c>
      <c r="O13" s="1156">
        <v>1</v>
      </c>
      <c r="P13" s="1162" t="s">
        <v>300</v>
      </c>
      <c r="Q13" s="1156">
        <v>1</v>
      </c>
      <c r="R13" s="706">
        <v>1</v>
      </c>
      <c r="S13" s="1157">
        <f t="shared" si="1"/>
        <v>3</v>
      </c>
    </row>
    <row r="14" spans="1:19" s="14" customFormat="1" ht="22.5" customHeight="1">
      <c r="A14" s="13"/>
      <c r="B14" s="44"/>
      <c r="C14" s="1291"/>
      <c r="D14" s="974" t="s">
        <v>760</v>
      </c>
      <c r="E14" s="1156">
        <v>8</v>
      </c>
      <c r="F14" s="1156">
        <v>2</v>
      </c>
      <c r="G14" s="1156">
        <v>4</v>
      </c>
      <c r="H14" s="706">
        <v>1</v>
      </c>
      <c r="I14" s="706">
        <f t="shared" si="2"/>
        <v>15</v>
      </c>
      <c r="J14" s="1156">
        <v>2</v>
      </c>
      <c r="K14" s="1156">
        <v>3</v>
      </c>
      <c r="L14" s="1156">
        <v>3</v>
      </c>
      <c r="M14" s="706">
        <v>2</v>
      </c>
      <c r="N14" s="706">
        <f t="shared" si="0"/>
        <v>10</v>
      </c>
      <c r="O14" s="1156">
        <v>3</v>
      </c>
      <c r="P14" s="1156">
        <v>1</v>
      </c>
      <c r="Q14" s="1156">
        <v>2</v>
      </c>
      <c r="R14" s="1162" t="s">
        <v>300</v>
      </c>
      <c r="S14" s="1157">
        <f t="shared" si="1"/>
        <v>6</v>
      </c>
    </row>
    <row r="15" spans="2:19" ht="22.5" customHeight="1">
      <c r="B15" s="46"/>
      <c r="C15" s="1292"/>
      <c r="D15" s="977" t="s">
        <v>387</v>
      </c>
      <c r="E15" s="1156">
        <v>8</v>
      </c>
      <c r="F15" s="1156">
        <v>3</v>
      </c>
      <c r="G15" s="1156">
        <v>4</v>
      </c>
      <c r="H15" s="706">
        <v>2</v>
      </c>
      <c r="I15" s="706">
        <f>SUM(E15:H15)</f>
        <v>17</v>
      </c>
      <c r="J15" s="1156">
        <v>4</v>
      </c>
      <c r="K15" s="1156">
        <v>5</v>
      </c>
      <c r="L15" s="1156">
        <v>2</v>
      </c>
      <c r="M15" s="706">
        <v>3</v>
      </c>
      <c r="N15" s="706">
        <f t="shared" si="0"/>
        <v>14</v>
      </c>
      <c r="O15" s="1156">
        <v>11</v>
      </c>
      <c r="P15" s="1156">
        <v>7</v>
      </c>
      <c r="Q15" s="1156">
        <v>1</v>
      </c>
      <c r="R15" s="706">
        <v>1</v>
      </c>
      <c r="S15" s="1157">
        <f t="shared" si="1"/>
        <v>20</v>
      </c>
    </row>
    <row r="16" spans="3:19" ht="21" customHeight="1" thickBot="1">
      <c r="C16" s="1451" t="s">
        <v>874</v>
      </c>
      <c r="D16" s="1452"/>
      <c r="E16" s="1158">
        <f aca="true" t="shared" si="3" ref="E16:L16">SUM(E5:E15)</f>
        <v>29</v>
      </c>
      <c r="F16" s="1158">
        <f t="shared" si="3"/>
        <v>11</v>
      </c>
      <c r="G16" s="1158">
        <f t="shared" si="3"/>
        <v>17</v>
      </c>
      <c r="H16" s="1158">
        <f t="shared" si="3"/>
        <v>9</v>
      </c>
      <c r="I16" s="1158">
        <f t="shared" si="3"/>
        <v>66</v>
      </c>
      <c r="J16" s="1158">
        <f t="shared" si="3"/>
        <v>21</v>
      </c>
      <c r="K16" s="1158">
        <f t="shared" si="3"/>
        <v>18</v>
      </c>
      <c r="L16" s="1158">
        <f t="shared" si="3"/>
        <v>17</v>
      </c>
      <c r="M16" s="1158">
        <v>9</v>
      </c>
      <c r="N16" s="1158">
        <f aca="true" t="shared" si="4" ref="N16:S16">SUM(N5:N15)</f>
        <v>65</v>
      </c>
      <c r="O16" s="1158">
        <f t="shared" si="4"/>
        <v>25</v>
      </c>
      <c r="P16" s="1158">
        <f t="shared" si="4"/>
        <v>21</v>
      </c>
      <c r="Q16" s="1158">
        <f t="shared" si="4"/>
        <v>7</v>
      </c>
      <c r="R16" s="1158">
        <f t="shared" si="4"/>
        <v>4</v>
      </c>
      <c r="S16" s="1159">
        <f t="shared" si="4"/>
        <v>57</v>
      </c>
    </row>
    <row r="17" spans="3:19" ht="21" customHeight="1">
      <c r="C17" s="1291" t="s">
        <v>918</v>
      </c>
      <c r="D17" s="1160" t="s">
        <v>919</v>
      </c>
      <c r="E17" s="1044">
        <v>2</v>
      </c>
      <c r="F17" s="1044">
        <v>4</v>
      </c>
      <c r="G17" s="1044">
        <v>2</v>
      </c>
      <c r="H17" s="706">
        <v>1</v>
      </c>
      <c r="I17" s="706">
        <f>SUM(E17:H17)</f>
        <v>9</v>
      </c>
      <c r="J17" s="1044">
        <v>0</v>
      </c>
      <c r="K17" s="1044">
        <v>2</v>
      </c>
      <c r="L17" s="1044">
        <v>2</v>
      </c>
      <c r="M17" s="706">
        <v>2</v>
      </c>
      <c r="N17" s="706">
        <f>SUM(J17:M17)</f>
        <v>6</v>
      </c>
      <c r="O17" s="1044">
        <v>1</v>
      </c>
      <c r="P17" s="1044">
        <v>2</v>
      </c>
      <c r="Q17" s="1044">
        <v>0</v>
      </c>
      <c r="R17" s="706">
        <v>1</v>
      </c>
      <c r="S17" s="1157">
        <f>SUM(O17:R17)</f>
        <v>4</v>
      </c>
    </row>
    <row r="18" spans="3:19" ht="21" customHeight="1">
      <c r="C18" s="1291"/>
      <c r="D18" s="967" t="s">
        <v>920</v>
      </c>
      <c r="E18" s="1044">
        <v>1</v>
      </c>
      <c r="F18" s="1044">
        <v>6</v>
      </c>
      <c r="G18" s="1044">
        <v>3</v>
      </c>
      <c r="H18" s="706">
        <v>6</v>
      </c>
      <c r="I18" s="706">
        <f>SUM(E18:H18)</f>
        <v>16</v>
      </c>
      <c r="J18" s="1044">
        <v>5</v>
      </c>
      <c r="K18" s="1044">
        <v>3</v>
      </c>
      <c r="L18" s="1044">
        <v>3</v>
      </c>
      <c r="M18" s="706">
        <v>3</v>
      </c>
      <c r="N18" s="706">
        <f>SUM(J18:M18)</f>
        <v>14</v>
      </c>
      <c r="O18" s="1044">
        <v>11</v>
      </c>
      <c r="P18" s="1044">
        <v>3</v>
      </c>
      <c r="Q18" s="1044">
        <v>5</v>
      </c>
      <c r="R18" s="706">
        <v>7</v>
      </c>
      <c r="S18" s="1157">
        <f>SUM(O18:R18)</f>
        <v>26</v>
      </c>
    </row>
    <row r="19" spans="3:19" ht="21" customHeight="1">
      <c r="C19" s="1292"/>
      <c r="D19" s="967" t="s">
        <v>921</v>
      </c>
      <c r="E19" s="1044">
        <v>3</v>
      </c>
      <c r="F19" s="1044">
        <v>4</v>
      </c>
      <c r="G19" s="1044">
        <v>2</v>
      </c>
      <c r="H19" s="706">
        <v>2</v>
      </c>
      <c r="I19" s="706">
        <f>SUM(E19:H19)</f>
        <v>11</v>
      </c>
      <c r="J19" s="1044">
        <v>2</v>
      </c>
      <c r="K19" s="1044">
        <v>7</v>
      </c>
      <c r="L19" s="1044">
        <v>1</v>
      </c>
      <c r="M19" s="706">
        <v>2</v>
      </c>
      <c r="N19" s="706">
        <f>SUM(J19:M19)</f>
        <v>12</v>
      </c>
      <c r="O19" s="1044">
        <v>4</v>
      </c>
      <c r="P19" s="1044">
        <v>11</v>
      </c>
      <c r="Q19" s="1044">
        <v>4</v>
      </c>
      <c r="R19" s="706">
        <v>2</v>
      </c>
      <c r="S19" s="1157">
        <f>SUM(O19:R19)</f>
        <v>21</v>
      </c>
    </row>
    <row r="20" spans="3:19" ht="21" customHeight="1">
      <c r="C20" s="1453" t="s">
        <v>874</v>
      </c>
      <c r="D20" s="1454"/>
      <c r="E20" s="1044">
        <f>SUM(E17:E19)</f>
        <v>6</v>
      </c>
      <c r="F20" s="1044">
        <f>SUM(F17:F19)</f>
        <v>14</v>
      </c>
      <c r="G20" s="1044">
        <f aca="true" t="shared" si="5" ref="G20:S20">SUM(G17:G19)</f>
        <v>7</v>
      </c>
      <c r="H20" s="1044">
        <f t="shared" si="5"/>
        <v>9</v>
      </c>
      <c r="I20" s="1044">
        <f t="shared" si="5"/>
        <v>36</v>
      </c>
      <c r="J20" s="1044">
        <f t="shared" si="5"/>
        <v>7</v>
      </c>
      <c r="K20" s="1044">
        <f t="shared" si="5"/>
        <v>12</v>
      </c>
      <c r="L20" s="1044">
        <f t="shared" si="5"/>
        <v>6</v>
      </c>
      <c r="M20" s="1044">
        <f t="shared" si="5"/>
        <v>7</v>
      </c>
      <c r="N20" s="1044">
        <f t="shared" si="5"/>
        <v>32</v>
      </c>
      <c r="O20" s="1044">
        <f t="shared" si="5"/>
        <v>16</v>
      </c>
      <c r="P20" s="1044">
        <f t="shared" si="5"/>
        <v>16</v>
      </c>
      <c r="Q20" s="1044">
        <f t="shared" si="5"/>
        <v>9</v>
      </c>
      <c r="R20" s="1044">
        <f t="shared" si="5"/>
        <v>10</v>
      </c>
      <c r="S20" s="1045">
        <f t="shared" si="5"/>
        <v>51</v>
      </c>
    </row>
    <row r="21" spans="3:19" ht="21" customHeight="1" thickBot="1">
      <c r="C21" s="1451" t="s">
        <v>500</v>
      </c>
      <c r="D21" s="1452"/>
      <c r="E21" s="1163">
        <f>E16+E20</f>
        <v>35</v>
      </c>
      <c r="F21" s="1163">
        <f aca="true" t="shared" si="6" ref="F21:Q21">F16+F20</f>
        <v>25</v>
      </c>
      <c r="G21" s="1163">
        <f t="shared" si="6"/>
        <v>24</v>
      </c>
      <c r="H21" s="1163">
        <f t="shared" si="6"/>
        <v>18</v>
      </c>
      <c r="I21" s="1163">
        <f t="shared" si="6"/>
        <v>102</v>
      </c>
      <c r="J21" s="1163">
        <f t="shared" si="6"/>
        <v>28</v>
      </c>
      <c r="K21" s="1163">
        <f t="shared" si="6"/>
        <v>30</v>
      </c>
      <c r="L21" s="1163">
        <f t="shared" si="6"/>
        <v>23</v>
      </c>
      <c r="M21" s="1163">
        <f t="shared" si="6"/>
        <v>16</v>
      </c>
      <c r="N21" s="1163">
        <f t="shared" si="6"/>
        <v>97</v>
      </c>
      <c r="O21" s="1163">
        <f t="shared" si="6"/>
        <v>41</v>
      </c>
      <c r="P21" s="1163">
        <f t="shared" si="6"/>
        <v>37</v>
      </c>
      <c r="Q21" s="1163">
        <f t="shared" si="6"/>
        <v>16</v>
      </c>
      <c r="R21" s="1163">
        <f>R16+R20</f>
        <v>14</v>
      </c>
      <c r="S21" s="1165">
        <f>S16+S20</f>
        <v>108</v>
      </c>
    </row>
    <row r="22" spans="3:19" ht="15" customHeight="1">
      <c r="C22" s="97"/>
      <c r="D22" s="97"/>
      <c r="E22" s="98"/>
      <c r="F22" s="98"/>
      <c r="G22" s="98"/>
      <c r="H22" s="14"/>
      <c r="I22" s="14"/>
      <c r="J22" s="14"/>
      <c r="K22" s="14"/>
      <c r="L22" s="14"/>
      <c r="M22" s="14"/>
      <c r="N22" s="14"/>
      <c r="O22" s="14"/>
      <c r="P22" s="14"/>
      <c r="Q22" s="14"/>
      <c r="R22" s="14"/>
      <c r="S22" s="43"/>
    </row>
    <row r="23" spans="3:19" ht="15" customHeight="1">
      <c r="C23" s="1449" t="s">
        <v>1106</v>
      </c>
      <c r="D23" s="1449"/>
      <c r="E23" s="1449"/>
      <c r="F23" s="1449"/>
      <c r="G23" s="1449"/>
      <c r="H23" s="1449"/>
      <c r="I23" s="1449"/>
      <c r="J23" s="1449"/>
      <c r="K23" s="1449"/>
      <c r="L23" s="1449"/>
      <c r="M23" s="1449"/>
      <c r="N23" s="1449"/>
      <c r="O23" s="1449"/>
      <c r="P23" s="1449"/>
      <c r="Q23" s="1449"/>
      <c r="R23" s="1449"/>
      <c r="S23" s="1449"/>
    </row>
    <row r="24" spans="3:19" ht="15" customHeight="1">
      <c r="C24" s="1450" t="s">
        <v>743</v>
      </c>
      <c r="D24" s="1450"/>
      <c r="E24" s="1450"/>
      <c r="F24" s="1450"/>
      <c r="G24" s="1450"/>
      <c r="H24" s="1450"/>
      <c r="I24" s="1450"/>
      <c r="J24" s="1450"/>
      <c r="K24" s="1450"/>
      <c r="L24" s="1450"/>
      <c r="M24" s="1450"/>
      <c r="N24" s="1450"/>
      <c r="O24" s="1450"/>
      <c r="P24" s="1450"/>
      <c r="Q24" s="1450"/>
      <c r="R24" s="1450"/>
      <c r="S24" s="1450"/>
    </row>
    <row r="25" spans="3:6" ht="15" customHeight="1">
      <c r="C25" s="46"/>
      <c r="D25" s="46"/>
      <c r="E25" s="46"/>
      <c r="F25" s="44"/>
    </row>
  </sheetData>
  <mergeCells count="12">
    <mergeCell ref="C5:C15"/>
    <mergeCell ref="O3:S3"/>
    <mergeCell ref="C3:C4"/>
    <mergeCell ref="D3:D4"/>
    <mergeCell ref="E3:I3"/>
    <mergeCell ref="J3:N3"/>
    <mergeCell ref="C23:S23"/>
    <mergeCell ref="C24:S24"/>
    <mergeCell ref="C16:D16"/>
    <mergeCell ref="C17:C19"/>
    <mergeCell ref="C20:D20"/>
    <mergeCell ref="C21:D21"/>
  </mergeCells>
  <printOptions/>
  <pageMargins left="0.7874015748031497" right="0.7874015748031497" top="0.984251968503937" bottom="0.984251968503937" header="0.5118110236220472" footer="0.5118110236220472"/>
  <pageSetup firstPageNumber="27" useFirstPageNumber="1" fitToHeight="1" fitToWidth="1" horizontalDpi="600" verticalDpi="600" orientation="landscape" paperSize="9" scale="88"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K13"/>
  <sheetViews>
    <sheetView tabSelected="1" zoomScale="75" zoomScaleNormal="75" workbookViewId="0" topLeftCell="A1">
      <selection activeCell="A1" sqref="A1"/>
    </sheetView>
  </sheetViews>
  <sheetFormatPr defaultColWidth="9.140625" defaultRowHeight="45" customHeight="1"/>
  <cols>
    <col min="1" max="1" width="143.421875" style="582" customWidth="1"/>
    <col min="2" max="12" width="9.140625" style="582" customWidth="1"/>
    <col min="13" max="13" width="9.00390625" style="582" customWidth="1"/>
    <col min="14" max="16384" width="9.140625" style="582" customWidth="1"/>
  </cols>
  <sheetData>
    <row r="1" ht="37.5" customHeight="1">
      <c r="A1" s="636" t="s">
        <v>928</v>
      </c>
    </row>
    <row r="2" spans="1:11" ht="34.5" customHeight="1">
      <c r="A2" s="581" t="s">
        <v>930</v>
      </c>
      <c r="K2" s="210"/>
    </row>
    <row r="3" ht="45" customHeight="1">
      <c r="A3" s="209"/>
    </row>
    <row r="4" ht="45" customHeight="1">
      <c r="A4" s="542" t="s">
        <v>725</v>
      </c>
    </row>
    <row r="5" ht="45" customHeight="1">
      <c r="A5" s="211" t="s">
        <v>929</v>
      </c>
    </row>
    <row r="6" spans="1:3" ht="45" customHeight="1">
      <c r="A6" s="209"/>
      <c r="C6" s="212"/>
    </row>
    <row r="7" s="584" customFormat="1" ht="45" customHeight="1">
      <c r="A7" s="583" t="s">
        <v>926</v>
      </c>
    </row>
    <row r="8" ht="45" customHeight="1">
      <c r="A8" s="570"/>
    </row>
    <row r="9" ht="45" customHeight="1">
      <c r="A9" s="209"/>
    </row>
    <row r="11" ht="45" customHeight="1">
      <c r="A11" s="211" t="s">
        <v>908</v>
      </c>
    </row>
    <row r="13" ht="45" customHeight="1">
      <c r="A13" s="569"/>
    </row>
  </sheetData>
  <printOptions/>
  <pageMargins left="0.7874015748031497" right="0.7874015748031497" top="0.7874015748031497" bottom="0.984251968503937" header="0.5118110236220472" footer="0.5118110236220472"/>
  <pageSetup firstPageNumber="49" useFirstPageNumber="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9"/>
  <dimension ref="A1:T19"/>
  <sheetViews>
    <sheetView zoomScale="75" zoomScaleNormal="75" zoomScaleSheetLayoutView="100" workbookViewId="0" topLeftCell="A1">
      <selection activeCell="K18" sqref="K18"/>
    </sheetView>
  </sheetViews>
  <sheetFormatPr defaultColWidth="9.140625" defaultRowHeight="15" customHeight="1"/>
  <cols>
    <col min="1" max="2" width="2.7109375" style="808" customWidth="1"/>
    <col min="3" max="3" width="17.57421875" style="807" customWidth="1"/>
    <col min="4" max="4" width="19.140625" style="807" customWidth="1"/>
    <col min="5" max="8" width="7.421875" style="807" customWidth="1"/>
    <col min="9" max="20" width="6.00390625" style="807" customWidth="1"/>
    <col min="21" max="16384" width="9.140625" style="807" customWidth="1"/>
  </cols>
  <sheetData>
    <row r="1" spans="1:2" ht="15" customHeight="1">
      <c r="A1" s="805" t="s">
        <v>1108</v>
      </c>
      <c r="B1" s="806"/>
    </row>
    <row r="2" spans="17:20" ht="15" customHeight="1" thickBot="1">
      <c r="Q2" s="809"/>
      <c r="T2" s="809" t="s">
        <v>509</v>
      </c>
    </row>
    <row r="3" spans="3:20" ht="15" customHeight="1">
      <c r="C3" s="1471" t="s">
        <v>820</v>
      </c>
      <c r="D3" s="1477" t="s">
        <v>822</v>
      </c>
      <c r="E3" s="810" t="s">
        <v>823</v>
      </c>
      <c r="F3" s="810"/>
      <c r="G3" s="810" t="s">
        <v>824</v>
      </c>
      <c r="H3" s="810"/>
      <c r="I3" s="1477" t="s">
        <v>825</v>
      </c>
      <c r="J3" s="1479"/>
      <c r="K3" s="1479"/>
      <c r="L3" s="1479"/>
      <c r="M3" s="1479"/>
      <c r="N3" s="1479"/>
      <c r="O3" s="1479"/>
      <c r="P3" s="1479"/>
      <c r="Q3" s="1479"/>
      <c r="R3" s="1479"/>
      <c r="S3" s="1465" t="s">
        <v>393</v>
      </c>
      <c r="T3" s="1467" t="s">
        <v>394</v>
      </c>
    </row>
    <row r="4" spans="3:20" ht="15" customHeight="1">
      <c r="C4" s="1472"/>
      <c r="D4" s="1478"/>
      <c r="E4" s="1469" t="s">
        <v>826</v>
      </c>
      <c r="F4" s="1469" t="s">
        <v>827</v>
      </c>
      <c r="G4" s="1469" t="s">
        <v>828</v>
      </c>
      <c r="H4" s="1469" t="s">
        <v>829</v>
      </c>
      <c r="I4" s="1480" t="s">
        <v>830</v>
      </c>
      <c r="J4" s="1481"/>
      <c r="K4" s="1481"/>
      <c r="L4" s="1481"/>
      <c r="M4" s="1481"/>
      <c r="N4" s="1482" t="s">
        <v>831</v>
      </c>
      <c r="O4" s="1481"/>
      <c r="P4" s="1481"/>
      <c r="Q4" s="1481"/>
      <c r="R4" s="1481"/>
      <c r="S4" s="1466"/>
      <c r="T4" s="1468"/>
    </row>
    <row r="5" spans="3:20" ht="20.25" customHeight="1">
      <c r="C5" s="1472"/>
      <c r="D5" s="1478"/>
      <c r="E5" s="1470"/>
      <c r="F5" s="1470"/>
      <c r="G5" s="1470"/>
      <c r="H5" s="1483"/>
      <c r="I5" s="811" t="s">
        <v>832</v>
      </c>
      <c r="J5" s="811" t="s">
        <v>833</v>
      </c>
      <c r="K5" s="811" t="s">
        <v>834</v>
      </c>
      <c r="L5" s="811" t="s">
        <v>876</v>
      </c>
      <c r="M5" s="812" t="s">
        <v>835</v>
      </c>
      <c r="N5" s="811" t="s">
        <v>832</v>
      </c>
      <c r="O5" s="811" t="s">
        <v>833</v>
      </c>
      <c r="P5" s="811" t="s">
        <v>834</v>
      </c>
      <c r="Q5" s="811" t="s">
        <v>795</v>
      </c>
      <c r="R5" s="812" t="s">
        <v>836</v>
      </c>
      <c r="S5" s="1466"/>
      <c r="T5" s="1468"/>
    </row>
    <row r="6" spans="3:20" ht="30" customHeight="1">
      <c r="C6" s="1462" t="s">
        <v>395</v>
      </c>
      <c r="D6" s="813" t="s">
        <v>221</v>
      </c>
      <c r="E6" s="1046">
        <v>60</v>
      </c>
      <c r="F6" s="1046" t="s">
        <v>396</v>
      </c>
      <c r="G6" s="1047">
        <v>120</v>
      </c>
      <c r="H6" s="1047" t="s">
        <v>752</v>
      </c>
      <c r="I6" s="1046">
        <v>110</v>
      </c>
      <c r="J6" s="1046">
        <v>9</v>
      </c>
      <c r="K6" s="1046">
        <v>5</v>
      </c>
      <c r="L6" s="1046" t="s">
        <v>752</v>
      </c>
      <c r="M6" s="1047">
        <f>SUM(I6:L6)</f>
        <v>124</v>
      </c>
      <c r="N6" s="1046" t="s">
        <v>752</v>
      </c>
      <c r="O6" s="1046" t="s">
        <v>752</v>
      </c>
      <c r="P6" s="1046" t="s">
        <v>752</v>
      </c>
      <c r="Q6" s="1046" t="s">
        <v>752</v>
      </c>
      <c r="R6" s="1047" t="s">
        <v>752</v>
      </c>
      <c r="S6" s="1167">
        <f aca="true" t="shared" si="0" ref="S6:S11">M6/G6</f>
        <v>1.0333333333333334</v>
      </c>
      <c r="T6" s="1048" t="s">
        <v>752</v>
      </c>
    </row>
    <row r="7" spans="3:20" ht="30" customHeight="1">
      <c r="C7" s="1462"/>
      <c r="D7" s="813" t="s">
        <v>222</v>
      </c>
      <c r="E7" s="1046">
        <v>12</v>
      </c>
      <c r="F7" s="1046" t="s">
        <v>752</v>
      </c>
      <c r="G7" s="1047">
        <v>24</v>
      </c>
      <c r="H7" s="1047" t="s">
        <v>752</v>
      </c>
      <c r="I7" s="1046">
        <v>13</v>
      </c>
      <c r="J7" s="1046" t="s">
        <v>752</v>
      </c>
      <c r="K7" s="1046">
        <v>1</v>
      </c>
      <c r="L7" s="1046" t="s">
        <v>752</v>
      </c>
      <c r="M7" s="1047">
        <f>SUM(I7:L7)</f>
        <v>14</v>
      </c>
      <c r="N7" s="1046" t="s">
        <v>752</v>
      </c>
      <c r="O7" s="1046" t="s">
        <v>752</v>
      </c>
      <c r="P7" s="1046" t="s">
        <v>752</v>
      </c>
      <c r="Q7" s="1046" t="s">
        <v>752</v>
      </c>
      <c r="R7" s="1047" t="s">
        <v>752</v>
      </c>
      <c r="S7" s="1167">
        <f t="shared" si="0"/>
        <v>0.5833333333333334</v>
      </c>
      <c r="T7" s="1048" t="s">
        <v>752</v>
      </c>
    </row>
    <row r="8" spans="3:20" ht="30" customHeight="1">
      <c r="C8" s="1462"/>
      <c r="D8" s="813" t="s">
        <v>223</v>
      </c>
      <c r="E8" s="1046">
        <v>10</v>
      </c>
      <c r="F8" s="1046" t="s">
        <v>752</v>
      </c>
      <c r="G8" s="1047">
        <v>20</v>
      </c>
      <c r="H8" s="1047" t="s">
        <v>752</v>
      </c>
      <c r="I8" s="1046">
        <v>21</v>
      </c>
      <c r="J8" s="1046" t="s">
        <v>752</v>
      </c>
      <c r="K8" s="1046">
        <v>2</v>
      </c>
      <c r="L8" s="1046" t="s">
        <v>752</v>
      </c>
      <c r="M8" s="1047">
        <f>SUM(I8:L8)</f>
        <v>23</v>
      </c>
      <c r="N8" s="1046" t="s">
        <v>752</v>
      </c>
      <c r="O8" s="1046" t="s">
        <v>752</v>
      </c>
      <c r="P8" s="1046" t="s">
        <v>752</v>
      </c>
      <c r="Q8" s="1046" t="s">
        <v>752</v>
      </c>
      <c r="R8" s="1047" t="s">
        <v>752</v>
      </c>
      <c r="S8" s="1167">
        <f t="shared" si="0"/>
        <v>1.15</v>
      </c>
      <c r="T8" s="1048" t="s">
        <v>752</v>
      </c>
    </row>
    <row r="9" spans="3:20" ht="30" customHeight="1">
      <c r="C9" s="1462"/>
      <c r="D9" s="813" t="s">
        <v>224</v>
      </c>
      <c r="E9" s="1046">
        <v>45</v>
      </c>
      <c r="F9" s="1046" t="s">
        <v>752</v>
      </c>
      <c r="G9" s="1047">
        <v>80</v>
      </c>
      <c r="H9" s="1047" t="s">
        <v>752</v>
      </c>
      <c r="I9" s="1046">
        <v>47</v>
      </c>
      <c r="J9" s="1046">
        <v>18</v>
      </c>
      <c r="K9" s="1046">
        <v>19</v>
      </c>
      <c r="L9" s="1046" t="s">
        <v>752</v>
      </c>
      <c r="M9" s="1047">
        <f>SUM(I9:L9)</f>
        <v>84</v>
      </c>
      <c r="N9" s="1046" t="s">
        <v>752</v>
      </c>
      <c r="O9" s="1046" t="s">
        <v>752</v>
      </c>
      <c r="P9" s="1046" t="s">
        <v>752</v>
      </c>
      <c r="Q9" s="1046" t="s">
        <v>752</v>
      </c>
      <c r="R9" s="1047" t="s">
        <v>752</v>
      </c>
      <c r="S9" s="1167">
        <f t="shared" si="0"/>
        <v>1.05</v>
      </c>
      <c r="T9" s="1048" t="s">
        <v>752</v>
      </c>
    </row>
    <row r="10" spans="3:20" ht="30" customHeight="1">
      <c r="C10" s="1462"/>
      <c r="D10" s="1168" t="s">
        <v>225</v>
      </c>
      <c r="E10" s="1169">
        <v>7</v>
      </c>
      <c r="F10" s="1169" t="s">
        <v>752</v>
      </c>
      <c r="G10" s="1169">
        <v>14</v>
      </c>
      <c r="H10" s="1169" t="s">
        <v>752</v>
      </c>
      <c r="I10" s="1046">
        <v>14</v>
      </c>
      <c r="J10" s="1046">
        <v>1</v>
      </c>
      <c r="K10" s="1170" t="s">
        <v>752</v>
      </c>
      <c r="L10" s="1170" t="s">
        <v>752</v>
      </c>
      <c r="M10" s="1047">
        <f>SUM(I10:L10)</f>
        <v>15</v>
      </c>
      <c r="N10" s="1170" t="s">
        <v>752</v>
      </c>
      <c r="O10" s="1170" t="s">
        <v>752</v>
      </c>
      <c r="P10" s="1170" t="s">
        <v>752</v>
      </c>
      <c r="Q10" s="1170" t="s">
        <v>752</v>
      </c>
      <c r="R10" s="1171" t="s">
        <v>752</v>
      </c>
      <c r="S10" s="1167">
        <f t="shared" si="0"/>
        <v>1.0714285714285714</v>
      </c>
      <c r="T10" s="1048" t="s">
        <v>752</v>
      </c>
    </row>
    <row r="11" spans="3:20" ht="30" customHeight="1">
      <c r="C11" s="1463" t="s">
        <v>874</v>
      </c>
      <c r="D11" s="1464"/>
      <c r="E11" s="1047">
        <f>SUM(E6:E10)</f>
        <v>134</v>
      </c>
      <c r="F11" s="1047" t="s">
        <v>752</v>
      </c>
      <c r="G11" s="1047">
        <f>SUM(G6:G10)</f>
        <v>258</v>
      </c>
      <c r="H11" s="1047" t="s">
        <v>752</v>
      </c>
      <c r="I11" s="1047">
        <f>SUM(I6:I10)</f>
        <v>205</v>
      </c>
      <c r="J11" s="1047">
        <f>SUM(J6:J10)</f>
        <v>28</v>
      </c>
      <c r="K11" s="1047">
        <f>SUM(K6:K10)</f>
        <v>27</v>
      </c>
      <c r="L11" s="1047" t="s">
        <v>752</v>
      </c>
      <c r="M11" s="1047">
        <f>SUM(M6:M10)</f>
        <v>260</v>
      </c>
      <c r="N11" s="1047" t="s">
        <v>752</v>
      </c>
      <c r="O11" s="1047" t="s">
        <v>752</v>
      </c>
      <c r="P11" s="1047" t="s">
        <v>752</v>
      </c>
      <c r="Q11" s="1047" t="s">
        <v>752</v>
      </c>
      <c r="R11" s="1047" t="s">
        <v>752</v>
      </c>
      <c r="S11" s="1167">
        <f t="shared" si="0"/>
        <v>1.0077519379844961</v>
      </c>
      <c r="T11" s="1048" t="s">
        <v>752</v>
      </c>
    </row>
    <row r="12" spans="3:20" ht="30" customHeight="1">
      <c r="C12" s="1166" t="s">
        <v>397</v>
      </c>
      <c r="D12" s="1172" t="s">
        <v>226</v>
      </c>
      <c r="E12" s="1046" t="s">
        <v>752</v>
      </c>
      <c r="F12" s="1046">
        <v>7</v>
      </c>
      <c r="G12" s="1047" t="s">
        <v>752</v>
      </c>
      <c r="H12" s="1047">
        <v>21</v>
      </c>
      <c r="I12" s="1046" t="s">
        <v>752</v>
      </c>
      <c r="J12" s="1046" t="s">
        <v>752</v>
      </c>
      <c r="K12" s="1046" t="s">
        <v>752</v>
      </c>
      <c r="L12" s="1046" t="s">
        <v>752</v>
      </c>
      <c r="M12" s="1047" t="s">
        <v>752</v>
      </c>
      <c r="N12" s="1046">
        <v>4</v>
      </c>
      <c r="O12" s="1046">
        <v>9</v>
      </c>
      <c r="P12" s="1046">
        <v>14</v>
      </c>
      <c r="Q12" s="1046" t="s">
        <v>752</v>
      </c>
      <c r="R12" s="1047">
        <v>27</v>
      </c>
      <c r="S12" s="1173" t="s">
        <v>752</v>
      </c>
      <c r="T12" s="1174">
        <f>R12/H12</f>
        <v>1.2857142857142858</v>
      </c>
    </row>
    <row r="13" spans="3:20" ht="30" customHeight="1">
      <c r="C13" s="1463" t="s">
        <v>874</v>
      </c>
      <c r="D13" s="1464"/>
      <c r="E13" s="1046" t="s">
        <v>752</v>
      </c>
      <c r="F13" s="1046">
        <v>7</v>
      </c>
      <c r="G13" s="1047" t="s">
        <v>752</v>
      </c>
      <c r="H13" s="1047">
        <v>21</v>
      </c>
      <c r="I13" s="1046" t="s">
        <v>752</v>
      </c>
      <c r="J13" s="1046" t="s">
        <v>752</v>
      </c>
      <c r="K13" s="1046" t="s">
        <v>752</v>
      </c>
      <c r="L13" s="1046" t="s">
        <v>752</v>
      </c>
      <c r="M13" s="1047" t="s">
        <v>752</v>
      </c>
      <c r="N13" s="1046">
        <v>4</v>
      </c>
      <c r="O13" s="1046">
        <v>9</v>
      </c>
      <c r="P13" s="1046">
        <v>14</v>
      </c>
      <c r="Q13" s="1046" t="s">
        <v>752</v>
      </c>
      <c r="R13" s="1047">
        <v>27</v>
      </c>
      <c r="S13" s="1173" t="s">
        <v>752</v>
      </c>
      <c r="T13" s="1174">
        <f>R13/H13</f>
        <v>1.2857142857142858</v>
      </c>
    </row>
    <row r="14" spans="3:20" ht="30" customHeight="1" thickBot="1">
      <c r="C14" s="1475" t="s">
        <v>1100</v>
      </c>
      <c r="D14" s="1476"/>
      <c r="E14" s="1175">
        <v>134</v>
      </c>
      <c r="F14" s="1175">
        <v>7</v>
      </c>
      <c r="G14" s="1175">
        <v>258</v>
      </c>
      <c r="H14" s="1175">
        <v>21</v>
      </c>
      <c r="I14" s="1175">
        <v>205</v>
      </c>
      <c r="J14" s="1175">
        <v>28</v>
      </c>
      <c r="K14" s="1175">
        <v>27</v>
      </c>
      <c r="L14" s="1175" t="s">
        <v>752</v>
      </c>
      <c r="M14" s="1175">
        <v>260</v>
      </c>
      <c r="N14" s="1176">
        <v>4</v>
      </c>
      <c r="O14" s="1176">
        <v>9</v>
      </c>
      <c r="P14" s="1176">
        <v>14</v>
      </c>
      <c r="Q14" s="1176" t="s">
        <v>752</v>
      </c>
      <c r="R14" s="1175">
        <v>27</v>
      </c>
      <c r="S14" s="1177">
        <v>1.01</v>
      </c>
      <c r="T14" s="1178">
        <v>1.29</v>
      </c>
    </row>
    <row r="15" spans="3:13" ht="15" customHeight="1">
      <c r="C15" s="814"/>
      <c r="D15" s="814"/>
      <c r="E15" s="815"/>
      <c r="F15" s="815"/>
      <c r="G15" s="815"/>
      <c r="H15" s="815"/>
      <c r="I15" s="816"/>
      <c r="J15" s="816"/>
      <c r="K15" s="816"/>
      <c r="L15" s="817"/>
      <c r="M15" s="817"/>
    </row>
    <row r="16" spans="2:20" s="803" customFormat="1" ht="24.75" customHeight="1">
      <c r="B16" s="802"/>
      <c r="C16" s="1473" t="s">
        <v>837</v>
      </c>
      <c r="D16" s="1474"/>
      <c r="E16" s="1474"/>
      <c r="F16" s="1474"/>
      <c r="G16" s="1474"/>
      <c r="H16" s="1474"/>
      <c r="I16" s="1474"/>
      <c r="J16" s="1474"/>
      <c r="K16" s="1474"/>
      <c r="L16" s="1474"/>
      <c r="M16" s="1474"/>
      <c r="N16" s="1474"/>
      <c r="O16" s="1474"/>
      <c r="P16" s="1474"/>
      <c r="Q16" s="1474"/>
      <c r="R16" s="802"/>
      <c r="S16" s="802"/>
      <c r="T16" s="802"/>
    </row>
    <row r="17" spans="2:20" s="803" customFormat="1" ht="15.75" customHeight="1">
      <c r="B17" s="802"/>
      <c r="C17" s="803" t="s">
        <v>742</v>
      </c>
      <c r="D17" s="818"/>
      <c r="E17" s="818"/>
      <c r="F17" s="818"/>
      <c r="G17" s="818"/>
      <c r="H17" s="818"/>
      <c r="I17" s="818"/>
      <c r="J17" s="818"/>
      <c r="K17" s="818"/>
      <c r="L17" s="818"/>
      <c r="M17" s="818"/>
      <c r="N17" s="818"/>
      <c r="O17" s="818"/>
      <c r="P17" s="818"/>
      <c r="Q17" s="818"/>
      <c r="R17" s="802"/>
      <c r="S17" s="802"/>
      <c r="T17" s="802"/>
    </row>
    <row r="18" spans="2:20" s="803" customFormat="1" ht="15.75" customHeight="1">
      <c r="B18" s="802"/>
      <c r="C18" s="803" t="s">
        <v>54</v>
      </c>
      <c r="D18" s="802"/>
      <c r="E18" s="802"/>
      <c r="F18" s="802"/>
      <c r="G18" s="802"/>
      <c r="H18" s="802"/>
      <c r="I18" s="802"/>
      <c r="J18" s="802"/>
      <c r="K18" s="802"/>
      <c r="L18" s="802"/>
      <c r="M18" s="802"/>
      <c r="N18" s="802"/>
      <c r="O18" s="802"/>
      <c r="P18" s="802"/>
      <c r="Q18" s="802"/>
      <c r="R18" s="802"/>
      <c r="S18" s="802"/>
      <c r="T18" s="802"/>
    </row>
    <row r="19" spans="3:19" ht="15" customHeight="1">
      <c r="C19" s="803" t="s">
        <v>398</v>
      </c>
      <c r="S19" s="819"/>
    </row>
  </sheetData>
  <sheetProtection/>
  <mergeCells count="16">
    <mergeCell ref="C16:Q16"/>
    <mergeCell ref="C14:D14"/>
    <mergeCell ref="D3:D5"/>
    <mergeCell ref="E4:E5"/>
    <mergeCell ref="I3:R3"/>
    <mergeCell ref="I4:M4"/>
    <mergeCell ref="N4:R4"/>
    <mergeCell ref="G4:G5"/>
    <mergeCell ref="H4:H5"/>
    <mergeCell ref="C13:D13"/>
    <mergeCell ref="C6:C10"/>
    <mergeCell ref="C11:D11"/>
    <mergeCell ref="S3:S5"/>
    <mergeCell ref="T3:T5"/>
    <mergeCell ref="F4:F5"/>
    <mergeCell ref="C3:C5"/>
  </mergeCells>
  <printOptions/>
  <pageMargins left="0.7874015748031497" right="0.7874015748031497" top="0.984251968503937" bottom="0.984251968503937" header="0.5118110236220472" footer="0.5118110236220472"/>
  <pageSetup firstPageNumber="28" useFirstPageNumber="1" fitToHeight="2" horizontalDpi="600" verticalDpi="600" orientation="landscape" paperSize="9" r:id="rId2"/>
  <headerFooter alignWithMargins="0">
    <oddFooter>&amp;R&amp;P</oddFooter>
  </headerFooter>
  <drawing r:id="rId1"/>
</worksheet>
</file>

<file path=xl/worksheets/sheet21.xml><?xml version="1.0" encoding="utf-8"?>
<worksheet xmlns="http://schemas.openxmlformats.org/spreadsheetml/2006/main" xmlns:r="http://schemas.openxmlformats.org/officeDocument/2006/relationships">
  <sheetPr codeName="Sheet20"/>
  <dimension ref="A1:P49"/>
  <sheetViews>
    <sheetView zoomScale="75" zoomScaleNormal="75" zoomScaleSheetLayoutView="100" workbookViewId="0" topLeftCell="A1">
      <selection activeCell="D13" sqref="D13"/>
    </sheetView>
  </sheetViews>
  <sheetFormatPr defaultColWidth="9.140625" defaultRowHeight="15" customHeight="1"/>
  <cols>
    <col min="1" max="1" width="1.7109375" style="63" customWidth="1"/>
    <col min="2" max="2" width="1.8515625" style="63" customWidth="1"/>
    <col min="3" max="3" width="18.7109375" style="6" customWidth="1"/>
    <col min="4" max="4" width="15.28125" style="6" customWidth="1"/>
    <col min="5" max="14" width="6.57421875" style="6" customWidth="1"/>
    <col min="15" max="15" width="13.140625" style="6" customWidth="1"/>
    <col min="16" max="16" width="26.57421875" style="6" customWidth="1"/>
    <col min="17" max="16384" width="9.140625" style="6" customWidth="1"/>
  </cols>
  <sheetData>
    <row r="1" spans="1:15" ht="15" customHeight="1">
      <c r="A1" s="78"/>
      <c r="B1" s="1484" t="s">
        <v>990</v>
      </c>
      <c r="C1" s="1484"/>
      <c r="D1" s="1484"/>
      <c r="E1" s="1484"/>
      <c r="F1" s="1484"/>
      <c r="G1" s="1484"/>
      <c r="H1" s="1484"/>
      <c r="I1" s="1484"/>
      <c r="J1" s="1484"/>
      <c r="K1" s="1484"/>
      <c r="L1" s="1484"/>
      <c r="M1" s="1484"/>
      <c r="N1" s="1484"/>
      <c r="O1" s="1484"/>
    </row>
    <row r="2" spans="1:15" ht="12.75" customHeight="1">
      <c r="A2" s="78"/>
      <c r="B2" s="580"/>
      <c r="C2" s="580"/>
      <c r="D2" s="580"/>
      <c r="E2" s="580"/>
      <c r="F2" s="580"/>
      <c r="G2" s="580"/>
      <c r="H2" s="580"/>
      <c r="I2" s="580"/>
      <c r="J2" s="580"/>
      <c r="K2" s="580"/>
      <c r="L2" s="580"/>
      <c r="M2" s="580"/>
      <c r="N2" s="580"/>
      <c r="O2" s="580"/>
    </row>
    <row r="3" ht="15" customHeight="1">
      <c r="A3" s="557" t="s">
        <v>98</v>
      </c>
    </row>
    <row r="4" spans="1:16" ht="12.75" customHeight="1" thickBot="1">
      <c r="A4" s="557"/>
      <c r="P4" s="558" t="s">
        <v>848</v>
      </c>
    </row>
    <row r="5" spans="3:16" ht="16.5" customHeight="1">
      <c r="C5" s="1499" t="s">
        <v>105</v>
      </c>
      <c r="D5" s="1500"/>
      <c r="E5" s="1489" t="s">
        <v>1250</v>
      </c>
      <c r="F5" s="1490"/>
      <c r="G5" s="1490"/>
      <c r="H5" s="1490"/>
      <c r="I5" s="1490"/>
      <c r="J5" s="1490"/>
      <c r="K5" s="1490"/>
      <c r="L5" s="1490"/>
      <c r="M5" s="1490"/>
      <c r="N5" s="1490"/>
      <c r="O5" s="1491"/>
      <c r="P5" s="1496" t="s">
        <v>838</v>
      </c>
    </row>
    <row r="6" spans="3:16" ht="16.5" customHeight="1">
      <c r="C6" s="1501"/>
      <c r="D6" s="1502"/>
      <c r="E6" s="1487" t="s">
        <v>839</v>
      </c>
      <c r="F6" s="1488"/>
      <c r="G6" s="1487" t="s">
        <v>484</v>
      </c>
      <c r="H6" s="1488"/>
      <c r="I6" s="1487" t="s">
        <v>840</v>
      </c>
      <c r="J6" s="1488"/>
      <c r="K6" s="1487" t="s">
        <v>485</v>
      </c>
      <c r="L6" s="1488"/>
      <c r="M6" s="1487" t="s">
        <v>874</v>
      </c>
      <c r="N6" s="1488"/>
      <c r="O6" s="642" t="s">
        <v>1251</v>
      </c>
      <c r="P6" s="1497"/>
    </row>
    <row r="7" spans="3:16" ht="16.5" customHeight="1">
      <c r="C7" s="1503"/>
      <c r="D7" s="1504"/>
      <c r="E7" s="271"/>
      <c r="F7" s="643" t="s">
        <v>1252</v>
      </c>
      <c r="G7" s="644"/>
      <c r="H7" s="645" t="s">
        <v>1252</v>
      </c>
      <c r="I7" s="646"/>
      <c r="J7" s="647" t="s">
        <v>1252</v>
      </c>
      <c r="K7" s="644"/>
      <c r="L7" s="645" t="s">
        <v>1252</v>
      </c>
      <c r="M7" s="644"/>
      <c r="N7" s="648" t="s">
        <v>1252</v>
      </c>
      <c r="O7" s="649"/>
      <c r="P7" s="1498"/>
    </row>
    <row r="8" spans="2:16" ht="17.25" customHeight="1">
      <c r="B8" s="7"/>
      <c r="C8" s="1492" t="s">
        <v>231</v>
      </c>
      <c r="D8" s="673" t="s">
        <v>232</v>
      </c>
      <c r="E8" s="700">
        <v>4</v>
      </c>
      <c r="F8" s="699" t="s">
        <v>1002</v>
      </c>
      <c r="G8" s="1049">
        <v>1</v>
      </c>
      <c r="H8" s="699" t="s">
        <v>1002</v>
      </c>
      <c r="I8" s="700" t="s">
        <v>1002</v>
      </c>
      <c r="J8" s="699" t="s">
        <v>1002</v>
      </c>
      <c r="K8" s="700" t="s">
        <v>1002</v>
      </c>
      <c r="L8" s="699" t="s">
        <v>1002</v>
      </c>
      <c r="M8" s="1049">
        <v>5</v>
      </c>
      <c r="N8" s="699" t="s">
        <v>1002</v>
      </c>
      <c r="O8" s="705">
        <v>2</v>
      </c>
      <c r="P8" s="157"/>
    </row>
    <row r="9" spans="2:16" ht="17.25" customHeight="1">
      <c r="B9" s="7"/>
      <c r="C9" s="1493"/>
      <c r="D9" s="673" t="s">
        <v>233</v>
      </c>
      <c r="E9" s="700">
        <v>8</v>
      </c>
      <c r="F9" s="699">
        <v>1</v>
      </c>
      <c r="G9" s="1049">
        <v>3</v>
      </c>
      <c r="H9" s="699" t="s">
        <v>1002</v>
      </c>
      <c r="I9" s="700" t="s">
        <v>1002</v>
      </c>
      <c r="J9" s="699" t="s">
        <v>1002</v>
      </c>
      <c r="K9" s="700" t="s">
        <v>1002</v>
      </c>
      <c r="L9" s="699" t="s">
        <v>1002</v>
      </c>
      <c r="M9" s="1049">
        <v>11</v>
      </c>
      <c r="N9" s="1050">
        <v>1</v>
      </c>
      <c r="O9" s="1051">
        <v>3</v>
      </c>
      <c r="P9" s="157"/>
    </row>
    <row r="10" spans="2:16" ht="17.25" customHeight="1">
      <c r="B10" s="7"/>
      <c r="C10" s="1493"/>
      <c r="D10" s="673" t="s">
        <v>234</v>
      </c>
      <c r="E10" s="700">
        <v>3</v>
      </c>
      <c r="F10" s="699" t="s">
        <v>1002</v>
      </c>
      <c r="G10" s="700" t="s">
        <v>1002</v>
      </c>
      <c r="H10" s="699" t="s">
        <v>1002</v>
      </c>
      <c r="I10" s="700">
        <v>1</v>
      </c>
      <c r="J10" s="699" t="s">
        <v>1002</v>
      </c>
      <c r="K10" s="700" t="s">
        <v>1002</v>
      </c>
      <c r="L10" s="699" t="s">
        <v>1002</v>
      </c>
      <c r="M10" s="1049">
        <v>4</v>
      </c>
      <c r="N10" s="699" t="s">
        <v>1002</v>
      </c>
      <c r="O10" s="1051">
        <v>4</v>
      </c>
      <c r="P10" s="157"/>
    </row>
    <row r="11" spans="2:16" ht="17.25" customHeight="1">
      <c r="B11" s="7"/>
      <c r="C11" s="1493"/>
      <c r="D11" s="196" t="s">
        <v>911</v>
      </c>
      <c r="E11" s="700">
        <v>4</v>
      </c>
      <c r="F11" s="699" t="s">
        <v>1002</v>
      </c>
      <c r="G11" s="1049">
        <v>2</v>
      </c>
      <c r="H11" s="699" t="s">
        <v>1002</v>
      </c>
      <c r="I11" s="700" t="s">
        <v>1002</v>
      </c>
      <c r="J11" s="699" t="s">
        <v>1002</v>
      </c>
      <c r="K11" s="700" t="s">
        <v>1002</v>
      </c>
      <c r="L11" s="699" t="s">
        <v>1002</v>
      </c>
      <c r="M11" s="1049">
        <v>6</v>
      </c>
      <c r="N11" s="699" t="s">
        <v>1002</v>
      </c>
      <c r="O11" s="1051">
        <v>4</v>
      </c>
      <c r="P11" s="157"/>
    </row>
    <row r="12" spans="2:16" ht="17.25" customHeight="1">
      <c r="B12" s="7"/>
      <c r="C12" s="1493"/>
      <c r="D12" s="196" t="s">
        <v>912</v>
      </c>
      <c r="E12" s="700">
        <v>5</v>
      </c>
      <c r="F12" s="699" t="s">
        <v>1002</v>
      </c>
      <c r="G12" s="700" t="s">
        <v>1002</v>
      </c>
      <c r="H12" s="699" t="s">
        <v>1002</v>
      </c>
      <c r="I12" s="700">
        <v>1</v>
      </c>
      <c r="J12" s="699" t="s">
        <v>1002</v>
      </c>
      <c r="K12" s="700" t="s">
        <v>1002</v>
      </c>
      <c r="L12" s="699" t="s">
        <v>1002</v>
      </c>
      <c r="M12" s="1049">
        <v>6</v>
      </c>
      <c r="N12" s="699" t="s">
        <v>1002</v>
      </c>
      <c r="O12" s="1051">
        <v>4</v>
      </c>
      <c r="P12" s="157"/>
    </row>
    <row r="13" spans="2:16" ht="21">
      <c r="B13" s="7"/>
      <c r="C13" s="1493"/>
      <c r="D13" s="682" t="s">
        <v>913</v>
      </c>
      <c r="E13" s="700">
        <v>10</v>
      </c>
      <c r="F13" s="699">
        <v>6</v>
      </c>
      <c r="G13" s="1049">
        <v>3</v>
      </c>
      <c r="H13" s="699" t="s">
        <v>1002</v>
      </c>
      <c r="I13" s="700" t="s">
        <v>1002</v>
      </c>
      <c r="J13" s="699" t="s">
        <v>1002</v>
      </c>
      <c r="K13" s="700" t="s">
        <v>1002</v>
      </c>
      <c r="L13" s="699" t="s">
        <v>1002</v>
      </c>
      <c r="M13" s="1049">
        <v>13</v>
      </c>
      <c r="N13" s="1052">
        <v>6</v>
      </c>
      <c r="O13" s="1051">
        <v>4</v>
      </c>
      <c r="P13" s="157"/>
    </row>
    <row r="14" spans="2:16" ht="18">
      <c r="B14" s="7"/>
      <c r="C14" s="1493"/>
      <c r="D14" s="683" t="s">
        <v>235</v>
      </c>
      <c r="E14" s="700">
        <v>2</v>
      </c>
      <c r="F14" s="699" t="s">
        <v>1002</v>
      </c>
      <c r="G14" s="1049">
        <v>2</v>
      </c>
      <c r="H14" s="699" t="s">
        <v>1002</v>
      </c>
      <c r="I14" s="700">
        <v>1</v>
      </c>
      <c r="J14" s="699" t="s">
        <v>1002</v>
      </c>
      <c r="K14" s="700" t="s">
        <v>1002</v>
      </c>
      <c r="L14" s="699" t="s">
        <v>1002</v>
      </c>
      <c r="M14" s="1049">
        <v>5</v>
      </c>
      <c r="N14" s="699" t="s">
        <v>1002</v>
      </c>
      <c r="O14" s="1051" t="s">
        <v>1002</v>
      </c>
      <c r="P14" s="157"/>
    </row>
    <row r="15" spans="2:16" ht="18">
      <c r="B15" s="7"/>
      <c r="C15" s="1493"/>
      <c r="D15" s="683" t="s">
        <v>236</v>
      </c>
      <c r="E15" s="700">
        <v>5</v>
      </c>
      <c r="F15" s="699">
        <v>1</v>
      </c>
      <c r="G15" s="1049">
        <v>1</v>
      </c>
      <c r="H15" s="699" t="s">
        <v>1002</v>
      </c>
      <c r="I15" s="700">
        <v>1</v>
      </c>
      <c r="J15" s="699" t="s">
        <v>1002</v>
      </c>
      <c r="K15" s="700" t="s">
        <v>1002</v>
      </c>
      <c r="L15" s="699" t="s">
        <v>1002</v>
      </c>
      <c r="M15" s="1049">
        <v>7</v>
      </c>
      <c r="N15" s="1052">
        <v>1</v>
      </c>
      <c r="O15" s="1051" t="s">
        <v>1002</v>
      </c>
      <c r="P15" s="157"/>
    </row>
    <row r="16" spans="2:16" ht="12.75">
      <c r="B16" s="7"/>
      <c r="C16" s="1493"/>
      <c r="D16" s="682" t="s">
        <v>915</v>
      </c>
      <c r="E16" s="700">
        <v>7</v>
      </c>
      <c r="F16" s="699">
        <v>1</v>
      </c>
      <c r="G16" s="1049">
        <v>2</v>
      </c>
      <c r="H16" s="699" t="s">
        <v>1002</v>
      </c>
      <c r="I16" s="700" t="s">
        <v>1002</v>
      </c>
      <c r="J16" s="699" t="s">
        <v>1002</v>
      </c>
      <c r="K16" s="700" t="s">
        <v>1002</v>
      </c>
      <c r="L16" s="699" t="s">
        <v>1002</v>
      </c>
      <c r="M16" s="1049">
        <v>9</v>
      </c>
      <c r="N16" s="1052">
        <v>1</v>
      </c>
      <c r="O16" s="1051" t="s">
        <v>1002</v>
      </c>
      <c r="P16" s="157"/>
    </row>
    <row r="17" spans="2:16" ht="12.75">
      <c r="B17" s="7"/>
      <c r="C17" s="1493"/>
      <c r="D17" s="682" t="s">
        <v>916</v>
      </c>
      <c r="E17" s="700">
        <v>7</v>
      </c>
      <c r="F17" s="699">
        <v>1</v>
      </c>
      <c r="G17" s="1049">
        <v>5</v>
      </c>
      <c r="H17" s="699" t="s">
        <v>1002</v>
      </c>
      <c r="I17" s="700">
        <v>1</v>
      </c>
      <c r="J17" s="699" t="s">
        <v>1002</v>
      </c>
      <c r="K17" s="700" t="s">
        <v>1002</v>
      </c>
      <c r="L17" s="699" t="s">
        <v>1002</v>
      </c>
      <c r="M17" s="1049">
        <v>13</v>
      </c>
      <c r="N17" s="1052">
        <v>1</v>
      </c>
      <c r="O17" s="1051">
        <v>2</v>
      </c>
      <c r="P17" s="157"/>
    </row>
    <row r="18" spans="2:16" ht="17.25" customHeight="1">
      <c r="B18" s="7"/>
      <c r="C18" s="1494"/>
      <c r="D18" s="196" t="s">
        <v>917</v>
      </c>
      <c r="E18" s="700">
        <v>6</v>
      </c>
      <c r="F18" s="699">
        <v>1</v>
      </c>
      <c r="G18" s="1049">
        <v>1</v>
      </c>
      <c r="H18" s="699" t="s">
        <v>1002</v>
      </c>
      <c r="I18" s="700" t="s">
        <v>1002</v>
      </c>
      <c r="J18" s="699" t="s">
        <v>1002</v>
      </c>
      <c r="K18" s="700" t="s">
        <v>1002</v>
      </c>
      <c r="L18" s="699" t="s">
        <v>1002</v>
      </c>
      <c r="M18" s="1049">
        <v>7</v>
      </c>
      <c r="N18" s="1052">
        <v>1</v>
      </c>
      <c r="O18" s="1051">
        <v>2</v>
      </c>
      <c r="P18" s="157"/>
    </row>
    <row r="19" spans="1:16" ht="17.25" customHeight="1">
      <c r="A19" s="7"/>
      <c r="B19" s="7"/>
      <c r="C19" s="1485" t="s">
        <v>237</v>
      </c>
      <c r="D19" s="1486"/>
      <c r="E19" s="700">
        <v>61</v>
      </c>
      <c r="F19" s="699">
        <v>11</v>
      </c>
      <c r="G19" s="700">
        <v>20</v>
      </c>
      <c r="H19" s="699" t="s">
        <v>1002</v>
      </c>
      <c r="I19" s="700">
        <v>5</v>
      </c>
      <c r="J19" s="699" t="s">
        <v>1002</v>
      </c>
      <c r="K19" s="700" t="s">
        <v>1002</v>
      </c>
      <c r="L19" s="699" t="s">
        <v>1002</v>
      </c>
      <c r="M19" s="700">
        <v>86</v>
      </c>
      <c r="N19" s="699">
        <v>11</v>
      </c>
      <c r="O19" s="705">
        <f>SUM(O8:O18)</f>
        <v>25</v>
      </c>
      <c r="P19" s="157"/>
    </row>
    <row r="20" spans="1:16" ht="17.25" customHeight="1">
      <c r="A20" s="7"/>
      <c r="B20" s="7"/>
      <c r="C20" s="1492" t="s">
        <v>918</v>
      </c>
      <c r="D20" s="684" t="s">
        <v>919</v>
      </c>
      <c r="E20" s="700">
        <v>6</v>
      </c>
      <c r="F20" s="699" t="s">
        <v>1002</v>
      </c>
      <c r="G20" s="700" t="s">
        <v>1002</v>
      </c>
      <c r="H20" s="699" t="s">
        <v>1002</v>
      </c>
      <c r="I20" s="700" t="s">
        <v>1002</v>
      </c>
      <c r="J20" s="699" t="s">
        <v>1002</v>
      </c>
      <c r="K20" s="700" t="s">
        <v>1002</v>
      </c>
      <c r="L20" s="699" t="s">
        <v>1002</v>
      </c>
      <c r="M20" s="700">
        <v>6</v>
      </c>
      <c r="N20" s="699" t="s">
        <v>1002</v>
      </c>
      <c r="O20" s="705">
        <v>3</v>
      </c>
      <c r="P20" s="157"/>
    </row>
    <row r="21" spans="1:16" ht="17.25" customHeight="1">
      <c r="A21" s="7"/>
      <c r="B21" s="7"/>
      <c r="C21" s="1493"/>
      <c r="D21" s="684" t="s">
        <v>920</v>
      </c>
      <c r="E21" s="700">
        <v>5</v>
      </c>
      <c r="F21" s="699" t="s">
        <v>1002</v>
      </c>
      <c r="G21" s="1049">
        <v>5</v>
      </c>
      <c r="H21" s="699" t="s">
        <v>1002</v>
      </c>
      <c r="I21" s="700" t="s">
        <v>1002</v>
      </c>
      <c r="J21" s="699" t="s">
        <v>1002</v>
      </c>
      <c r="K21" s="700" t="s">
        <v>1002</v>
      </c>
      <c r="L21" s="699" t="s">
        <v>1002</v>
      </c>
      <c r="M21" s="700">
        <v>10</v>
      </c>
      <c r="N21" s="699" t="s">
        <v>1002</v>
      </c>
      <c r="O21" s="705">
        <v>3</v>
      </c>
      <c r="P21" s="157"/>
    </row>
    <row r="22" spans="1:16" ht="17.25" customHeight="1">
      <c r="A22" s="7"/>
      <c r="B22" s="7"/>
      <c r="C22" s="1494"/>
      <c r="D22" s="685" t="s">
        <v>921</v>
      </c>
      <c r="E22" s="700">
        <v>3</v>
      </c>
      <c r="F22" s="699" t="s">
        <v>1002</v>
      </c>
      <c r="G22" s="1049">
        <v>5</v>
      </c>
      <c r="H22" s="699" t="s">
        <v>1002</v>
      </c>
      <c r="I22" s="700">
        <v>1</v>
      </c>
      <c r="J22" s="699" t="s">
        <v>1002</v>
      </c>
      <c r="K22" s="700" t="s">
        <v>1002</v>
      </c>
      <c r="L22" s="699" t="s">
        <v>1002</v>
      </c>
      <c r="M22" s="700">
        <v>9</v>
      </c>
      <c r="N22" s="699" t="s">
        <v>1002</v>
      </c>
      <c r="O22" s="705">
        <v>1</v>
      </c>
      <c r="P22" s="157"/>
    </row>
    <row r="23" spans="1:16" ht="17.25" customHeight="1">
      <c r="A23" s="7"/>
      <c r="B23" s="7"/>
      <c r="C23" s="1507" t="s">
        <v>238</v>
      </c>
      <c r="D23" s="1349"/>
      <c r="E23" s="700">
        <v>14</v>
      </c>
      <c r="F23" s="699" t="s">
        <v>1002</v>
      </c>
      <c r="G23" s="700">
        <v>10</v>
      </c>
      <c r="H23" s="699" t="s">
        <v>1002</v>
      </c>
      <c r="I23" s="700">
        <v>1</v>
      </c>
      <c r="J23" s="699" t="s">
        <v>1002</v>
      </c>
      <c r="K23" s="700" t="s">
        <v>1002</v>
      </c>
      <c r="L23" s="699" t="s">
        <v>1002</v>
      </c>
      <c r="M23" s="1049">
        <v>25</v>
      </c>
      <c r="N23" s="699" t="s">
        <v>1002</v>
      </c>
      <c r="O23" s="705">
        <f>SUM(O20:O22)</f>
        <v>7</v>
      </c>
      <c r="P23" s="157"/>
    </row>
    <row r="24" spans="1:16" ht="17.25" customHeight="1">
      <c r="A24" s="7"/>
      <c r="B24" s="7"/>
      <c r="C24" s="1492" t="s">
        <v>239</v>
      </c>
      <c r="D24" s="195" t="s">
        <v>221</v>
      </c>
      <c r="E24" s="700" t="s">
        <v>1002</v>
      </c>
      <c r="F24" s="699" t="s">
        <v>1002</v>
      </c>
      <c r="G24" s="700" t="s">
        <v>1002</v>
      </c>
      <c r="H24" s="699" t="s">
        <v>1002</v>
      </c>
      <c r="I24" s="700" t="s">
        <v>1002</v>
      </c>
      <c r="J24" s="699" t="s">
        <v>1002</v>
      </c>
      <c r="K24" s="700" t="s">
        <v>1002</v>
      </c>
      <c r="L24" s="699" t="s">
        <v>1002</v>
      </c>
      <c r="M24" s="1049" t="s">
        <v>1002</v>
      </c>
      <c r="N24" s="699" t="s">
        <v>1002</v>
      </c>
      <c r="O24" s="1051" t="s">
        <v>1002</v>
      </c>
      <c r="P24" s="157"/>
    </row>
    <row r="25" spans="1:16" ht="17.25" customHeight="1">
      <c r="A25" s="7"/>
      <c r="B25" s="7"/>
      <c r="C25" s="1493"/>
      <c r="D25" s="196" t="s">
        <v>222</v>
      </c>
      <c r="E25" s="700" t="s">
        <v>1002</v>
      </c>
      <c r="F25" s="699" t="s">
        <v>1002</v>
      </c>
      <c r="G25" s="700" t="s">
        <v>1002</v>
      </c>
      <c r="H25" s="699" t="s">
        <v>1002</v>
      </c>
      <c r="I25" s="700" t="s">
        <v>1002</v>
      </c>
      <c r="J25" s="699" t="s">
        <v>1002</v>
      </c>
      <c r="K25" s="700" t="s">
        <v>1002</v>
      </c>
      <c r="L25" s="699" t="s">
        <v>1002</v>
      </c>
      <c r="M25" s="1049" t="s">
        <v>1002</v>
      </c>
      <c r="N25" s="699" t="s">
        <v>1002</v>
      </c>
      <c r="O25" s="1051" t="s">
        <v>1002</v>
      </c>
      <c r="P25" s="157"/>
    </row>
    <row r="26" spans="1:16" ht="17.25" customHeight="1">
      <c r="A26" s="7"/>
      <c r="B26" s="7"/>
      <c r="C26" s="1493"/>
      <c r="D26" s="196" t="s">
        <v>223</v>
      </c>
      <c r="E26" s="700" t="s">
        <v>1002</v>
      </c>
      <c r="F26" s="699" t="s">
        <v>1002</v>
      </c>
      <c r="G26" s="700" t="s">
        <v>1002</v>
      </c>
      <c r="H26" s="699" t="s">
        <v>1002</v>
      </c>
      <c r="I26" s="700" t="s">
        <v>1002</v>
      </c>
      <c r="J26" s="699" t="s">
        <v>1002</v>
      </c>
      <c r="K26" s="700" t="s">
        <v>1002</v>
      </c>
      <c r="L26" s="699" t="s">
        <v>1002</v>
      </c>
      <c r="M26" s="1049" t="s">
        <v>1002</v>
      </c>
      <c r="N26" s="699" t="s">
        <v>1002</v>
      </c>
      <c r="O26" s="1051" t="s">
        <v>1002</v>
      </c>
      <c r="P26" s="157"/>
    </row>
    <row r="27" spans="1:16" ht="17.25" customHeight="1">
      <c r="A27" s="7"/>
      <c r="B27" s="7"/>
      <c r="C27" s="1493"/>
      <c r="D27" s="196" t="s">
        <v>224</v>
      </c>
      <c r="E27" s="700" t="s">
        <v>1002</v>
      </c>
      <c r="F27" s="699" t="s">
        <v>1002</v>
      </c>
      <c r="G27" s="700" t="s">
        <v>1002</v>
      </c>
      <c r="H27" s="699" t="s">
        <v>1002</v>
      </c>
      <c r="I27" s="700" t="s">
        <v>1002</v>
      </c>
      <c r="J27" s="699" t="s">
        <v>1002</v>
      </c>
      <c r="K27" s="700" t="s">
        <v>1002</v>
      </c>
      <c r="L27" s="699" t="s">
        <v>1002</v>
      </c>
      <c r="M27" s="1049" t="s">
        <v>1002</v>
      </c>
      <c r="N27" s="699" t="s">
        <v>1002</v>
      </c>
      <c r="O27" s="1051" t="s">
        <v>1002</v>
      </c>
      <c r="P27" s="157"/>
    </row>
    <row r="28" spans="1:16" ht="17.25" customHeight="1">
      <c r="A28" s="7"/>
      <c r="B28" s="7"/>
      <c r="C28" s="1493"/>
      <c r="D28" s="196" t="s">
        <v>225</v>
      </c>
      <c r="E28" s="700" t="s">
        <v>1002</v>
      </c>
      <c r="F28" s="699" t="s">
        <v>1002</v>
      </c>
      <c r="G28" s="700" t="s">
        <v>1002</v>
      </c>
      <c r="H28" s="699" t="s">
        <v>1002</v>
      </c>
      <c r="I28" s="700" t="s">
        <v>1002</v>
      </c>
      <c r="J28" s="699" t="s">
        <v>1002</v>
      </c>
      <c r="K28" s="700" t="s">
        <v>1002</v>
      </c>
      <c r="L28" s="699" t="s">
        <v>1002</v>
      </c>
      <c r="M28" s="1049" t="s">
        <v>1002</v>
      </c>
      <c r="N28" s="699" t="s">
        <v>1002</v>
      </c>
      <c r="O28" s="1051" t="s">
        <v>1002</v>
      </c>
      <c r="P28" s="157"/>
    </row>
    <row r="29" spans="1:16" ht="17.25" customHeight="1">
      <c r="A29" s="7"/>
      <c r="B29" s="7"/>
      <c r="C29" s="1494"/>
      <c r="D29" s="195" t="s">
        <v>226</v>
      </c>
      <c r="E29" s="700" t="s">
        <v>1002</v>
      </c>
      <c r="F29" s="699" t="s">
        <v>1002</v>
      </c>
      <c r="G29" s="700" t="s">
        <v>1002</v>
      </c>
      <c r="H29" s="699" t="s">
        <v>1002</v>
      </c>
      <c r="I29" s="700" t="s">
        <v>1002</v>
      </c>
      <c r="J29" s="699" t="s">
        <v>1002</v>
      </c>
      <c r="K29" s="700" t="s">
        <v>1002</v>
      </c>
      <c r="L29" s="699" t="s">
        <v>1002</v>
      </c>
      <c r="M29" s="1049" t="s">
        <v>1002</v>
      </c>
      <c r="N29" s="699" t="s">
        <v>1002</v>
      </c>
      <c r="O29" s="705">
        <v>1</v>
      </c>
      <c r="P29" s="157"/>
    </row>
    <row r="30" spans="1:16" ht="17.25" customHeight="1">
      <c r="A30" s="7"/>
      <c r="B30" s="7"/>
      <c r="C30" s="1485" t="s">
        <v>240</v>
      </c>
      <c r="D30" s="1486"/>
      <c r="E30" s="700" t="s">
        <v>1002</v>
      </c>
      <c r="F30" s="699" t="s">
        <v>1002</v>
      </c>
      <c r="G30" s="700" t="s">
        <v>1002</v>
      </c>
      <c r="H30" s="699" t="s">
        <v>1002</v>
      </c>
      <c r="I30" s="700" t="s">
        <v>1002</v>
      </c>
      <c r="J30" s="699" t="s">
        <v>1002</v>
      </c>
      <c r="K30" s="700" t="s">
        <v>1002</v>
      </c>
      <c r="L30" s="699" t="s">
        <v>1002</v>
      </c>
      <c r="M30" s="1049" t="s">
        <v>1002</v>
      </c>
      <c r="N30" s="699" t="s">
        <v>1002</v>
      </c>
      <c r="O30" s="705">
        <v>1</v>
      </c>
      <c r="P30" s="157"/>
    </row>
    <row r="31" spans="1:16" ht="17.25" customHeight="1">
      <c r="A31" s="7"/>
      <c r="B31" s="7"/>
      <c r="C31" s="654" t="s">
        <v>106</v>
      </c>
      <c r="D31" s="640"/>
      <c r="E31" s="700"/>
      <c r="F31" s="699"/>
      <c r="G31" s="1049"/>
      <c r="H31" s="1050"/>
      <c r="I31" s="700"/>
      <c r="J31" s="699"/>
      <c r="K31" s="1049"/>
      <c r="L31" s="1050"/>
      <c r="M31" s="1049"/>
      <c r="N31" s="1050"/>
      <c r="O31" s="705"/>
      <c r="P31" s="157"/>
    </row>
    <row r="32" spans="1:16" ht="17.25" customHeight="1">
      <c r="A32" s="7"/>
      <c r="B32" s="7"/>
      <c r="C32" s="655" t="s">
        <v>241</v>
      </c>
      <c r="D32" s="640"/>
      <c r="E32" s="700">
        <v>18</v>
      </c>
      <c r="F32" s="699" t="s">
        <v>1002</v>
      </c>
      <c r="G32" s="1049">
        <v>3</v>
      </c>
      <c r="H32" s="699" t="s">
        <v>1002</v>
      </c>
      <c r="I32" s="700" t="s">
        <v>1002</v>
      </c>
      <c r="J32" s="699" t="s">
        <v>1002</v>
      </c>
      <c r="K32" s="700" t="s">
        <v>1002</v>
      </c>
      <c r="L32" s="699" t="s">
        <v>1002</v>
      </c>
      <c r="M32" s="1049">
        <v>21</v>
      </c>
      <c r="N32" s="699" t="s">
        <v>1002</v>
      </c>
      <c r="O32" s="1051" t="s">
        <v>1002</v>
      </c>
      <c r="P32" s="157" t="s">
        <v>243</v>
      </c>
    </row>
    <row r="33" spans="1:16" ht="17.25" customHeight="1">
      <c r="A33" s="7"/>
      <c r="B33" s="7"/>
      <c r="C33" s="655" t="s">
        <v>242</v>
      </c>
      <c r="D33" s="640"/>
      <c r="E33" s="700">
        <v>6</v>
      </c>
      <c r="F33" s="699" t="s">
        <v>1002</v>
      </c>
      <c r="G33" s="1049">
        <v>1</v>
      </c>
      <c r="H33" s="699" t="s">
        <v>1002</v>
      </c>
      <c r="I33" s="700" t="s">
        <v>1002</v>
      </c>
      <c r="J33" s="699" t="s">
        <v>1002</v>
      </c>
      <c r="K33" s="700" t="s">
        <v>1002</v>
      </c>
      <c r="L33" s="699" t="s">
        <v>1002</v>
      </c>
      <c r="M33" s="1049">
        <v>7</v>
      </c>
      <c r="N33" s="699" t="s">
        <v>1002</v>
      </c>
      <c r="O33" s="1051" t="s">
        <v>1002</v>
      </c>
      <c r="P33" s="157"/>
    </row>
    <row r="34" spans="1:16" ht="17.25" customHeight="1">
      <c r="A34" s="7"/>
      <c r="B34" s="7"/>
      <c r="C34" s="655"/>
      <c r="D34" s="640"/>
      <c r="E34" s="700"/>
      <c r="F34" s="699"/>
      <c r="G34" s="1049"/>
      <c r="H34" s="1050"/>
      <c r="I34" s="700"/>
      <c r="J34" s="699"/>
      <c r="K34" s="1049"/>
      <c r="L34" s="1050"/>
      <c r="M34" s="1049"/>
      <c r="N34" s="1050"/>
      <c r="O34" s="705"/>
      <c r="P34" s="157"/>
    </row>
    <row r="35" spans="1:16" ht="16.5" customHeight="1" thickBot="1">
      <c r="A35" s="7"/>
      <c r="C35" s="1505" t="s">
        <v>841</v>
      </c>
      <c r="D35" s="1506"/>
      <c r="E35" s="1053">
        <v>99</v>
      </c>
      <c r="F35" s="1054">
        <v>11</v>
      </c>
      <c r="G35" s="1053">
        <v>34</v>
      </c>
      <c r="H35" s="1054" t="s">
        <v>1002</v>
      </c>
      <c r="I35" s="1053">
        <v>6</v>
      </c>
      <c r="J35" s="1054" t="s">
        <v>1002</v>
      </c>
      <c r="K35" s="1053" t="s">
        <v>1002</v>
      </c>
      <c r="L35" s="1054" t="s">
        <v>1002</v>
      </c>
      <c r="M35" s="1055">
        <v>139</v>
      </c>
      <c r="N35" s="1056">
        <v>11</v>
      </c>
      <c r="O35" s="698">
        <v>33</v>
      </c>
      <c r="P35" s="158"/>
    </row>
    <row r="36" spans="3:15" ht="9" customHeight="1">
      <c r="C36" s="8"/>
      <c r="D36" s="8"/>
      <c r="E36" s="9"/>
      <c r="F36" s="9"/>
      <c r="G36" s="9"/>
      <c r="H36" s="9"/>
      <c r="I36" s="9"/>
      <c r="J36" s="9"/>
      <c r="K36" s="9"/>
      <c r="L36" s="9"/>
      <c r="M36" s="9"/>
      <c r="N36" s="9"/>
      <c r="O36" s="9"/>
    </row>
    <row r="37" spans="3:16" ht="18" customHeight="1">
      <c r="C37" s="1495" t="s">
        <v>1253</v>
      </c>
      <c r="D37" s="1495"/>
      <c r="E37" s="1495"/>
      <c r="F37" s="1495"/>
      <c r="G37" s="1495"/>
      <c r="H37" s="1495"/>
      <c r="I37" s="1495"/>
      <c r="J37" s="1495"/>
      <c r="K37" s="1495"/>
      <c r="L37" s="1495"/>
      <c r="M37" s="1495"/>
      <c r="N37" s="1495"/>
      <c r="O37" s="1495"/>
      <c r="P37" s="1495"/>
    </row>
    <row r="38" spans="3:16" ht="15" customHeight="1">
      <c r="C38" s="1495" t="s">
        <v>1254</v>
      </c>
      <c r="D38" s="1495"/>
      <c r="E38" s="1495"/>
      <c r="F38" s="1495"/>
      <c r="G38" s="1495"/>
      <c r="H38" s="1495"/>
      <c r="I38" s="1495"/>
      <c r="J38" s="1495"/>
      <c r="K38" s="1495"/>
      <c r="L38" s="1495"/>
      <c r="M38" s="1495"/>
      <c r="N38" s="1495"/>
      <c r="O38" s="1495"/>
      <c r="P38" s="1495"/>
    </row>
    <row r="39" spans="3:16" ht="27" customHeight="1">
      <c r="C39" s="1495" t="s">
        <v>1255</v>
      </c>
      <c r="D39" s="1495"/>
      <c r="E39" s="1495"/>
      <c r="F39" s="1495"/>
      <c r="G39" s="1495"/>
      <c r="H39" s="1495"/>
      <c r="I39" s="1495"/>
      <c r="J39" s="1495"/>
      <c r="K39" s="1495"/>
      <c r="L39" s="1495"/>
      <c r="M39" s="1495"/>
      <c r="N39" s="1495"/>
      <c r="O39" s="1495"/>
      <c r="P39" s="1495"/>
    </row>
    <row r="40" spans="3:16" ht="27" customHeight="1">
      <c r="C40" s="1495" t="s">
        <v>1256</v>
      </c>
      <c r="D40" s="1495"/>
      <c r="E40" s="1495"/>
      <c r="F40" s="1495"/>
      <c r="G40" s="1495"/>
      <c r="H40" s="1495"/>
      <c r="I40" s="1495"/>
      <c r="J40" s="1495"/>
      <c r="K40" s="1495"/>
      <c r="L40" s="1495"/>
      <c r="M40" s="1495"/>
      <c r="N40" s="1495"/>
      <c r="O40" s="1495"/>
      <c r="P40" s="1495"/>
    </row>
    <row r="41" spans="3:16" ht="18" customHeight="1">
      <c r="C41" s="1495" t="s">
        <v>1257</v>
      </c>
      <c r="D41" s="1495"/>
      <c r="E41" s="1495"/>
      <c r="F41" s="1495"/>
      <c r="G41" s="1495"/>
      <c r="H41" s="1495"/>
      <c r="I41" s="1495"/>
      <c r="J41" s="1495"/>
      <c r="K41" s="1495"/>
      <c r="L41" s="1495"/>
      <c r="M41" s="1495"/>
      <c r="N41" s="1495"/>
      <c r="O41" s="1495"/>
      <c r="P41" s="1495"/>
    </row>
    <row r="42" spans="3:16" ht="42.75" customHeight="1">
      <c r="C42" s="1495" t="s">
        <v>354</v>
      </c>
      <c r="D42" s="1495"/>
      <c r="E42" s="1495"/>
      <c r="F42" s="1495"/>
      <c r="G42" s="1495"/>
      <c r="H42" s="1495"/>
      <c r="I42" s="1495"/>
      <c r="J42" s="1495"/>
      <c r="K42" s="1495"/>
      <c r="L42" s="1495"/>
      <c r="M42" s="1495"/>
      <c r="N42" s="1495"/>
      <c r="O42" s="1495"/>
      <c r="P42" s="1495"/>
    </row>
    <row r="43" spans="3:16" ht="15" customHeight="1">
      <c r="C43" s="1495" t="s">
        <v>355</v>
      </c>
      <c r="D43" s="1495"/>
      <c r="E43" s="1495"/>
      <c r="F43" s="1495"/>
      <c r="G43" s="1495"/>
      <c r="H43" s="1495"/>
      <c r="I43" s="1495"/>
      <c r="J43" s="1495"/>
      <c r="K43" s="1495"/>
      <c r="L43" s="1495"/>
      <c r="M43" s="1495"/>
      <c r="N43" s="1495"/>
      <c r="O43" s="1495"/>
      <c r="P43" s="1495"/>
    </row>
    <row r="46" spans="1:2" ht="19.5" customHeight="1">
      <c r="A46" s="6"/>
      <c r="B46" s="6"/>
    </row>
    <row r="47" spans="1:2" ht="23.25" customHeight="1">
      <c r="A47" s="6"/>
      <c r="B47" s="6"/>
    </row>
    <row r="48" spans="1:2" ht="23.25" customHeight="1">
      <c r="A48" s="6"/>
      <c r="B48" s="6"/>
    </row>
    <row r="49" spans="1:2" ht="15" customHeight="1">
      <c r="A49" s="6"/>
      <c r="B49" s="6"/>
    </row>
  </sheetData>
  <mergeCells count="23">
    <mergeCell ref="P5:P7"/>
    <mergeCell ref="C37:P37"/>
    <mergeCell ref="C40:P40"/>
    <mergeCell ref="C5:D7"/>
    <mergeCell ref="E6:F6"/>
    <mergeCell ref="G6:H6"/>
    <mergeCell ref="C35:D35"/>
    <mergeCell ref="I6:J6"/>
    <mergeCell ref="K6:L6"/>
    <mergeCell ref="C23:D23"/>
    <mergeCell ref="C43:P43"/>
    <mergeCell ref="C38:P38"/>
    <mergeCell ref="C42:P42"/>
    <mergeCell ref="C39:P39"/>
    <mergeCell ref="C41:P41"/>
    <mergeCell ref="B1:O1"/>
    <mergeCell ref="C30:D30"/>
    <mergeCell ref="C19:D19"/>
    <mergeCell ref="M6:N6"/>
    <mergeCell ref="E5:O5"/>
    <mergeCell ref="C8:C18"/>
    <mergeCell ref="C20:C22"/>
    <mergeCell ref="C24:C29"/>
  </mergeCells>
  <printOptions/>
  <pageMargins left="0.7874015748031497" right="0.6692913385826772" top="0.984251968503937" bottom="0.984251968503937" header="0.5118110236220472" footer="0.5118110236220472"/>
  <pageSetup firstPageNumber="29" useFirstPageNumber="1" horizontalDpi="600" verticalDpi="600" orientation="landscape" paperSize="9" r:id="rId1"/>
  <headerFooter alignWithMargins="0">
    <oddFooter>&amp;R&amp;P</oddFooter>
  </headerFooter>
</worksheet>
</file>

<file path=xl/worksheets/sheet22.xml><?xml version="1.0" encoding="utf-8"?>
<worksheet xmlns="http://schemas.openxmlformats.org/spreadsheetml/2006/main" xmlns:r="http://schemas.openxmlformats.org/officeDocument/2006/relationships">
  <sheetPr codeName="Sheet15"/>
  <dimension ref="A1:V39"/>
  <sheetViews>
    <sheetView zoomScale="75" zoomScaleNormal="75" zoomScaleSheetLayoutView="100" workbookViewId="0" topLeftCell="A1">
      <selection activeCell="P17" sqref="P17"/>
    </sheetView>
  </sheetViews>
  <sheetFormatPr defaultColWidth="9.140625" defaultRowHeight="15" customHeight="1"/>
  <cols>
    <col min="1" max="2" width="2.57421875" style="63" customWidth="1"/>
    <col min="3" max="3" width="13.7109375" style="6" customWidth="1"/>
    <col min="4" max="4" width="13.140625" style="6" customWidth="1"/>
    <col min="5" max="5" width="5.28125" style="6" customWidth="1"/>
    <col min="6" max="6" width="4.8515625" style="6" customWidth="1"/>
    <col min="7" max="7" width="5.28125" style="6" customWidth="1"/>
    <col min="8" max="8" width="4.8515625" style="6" customWidth="1"/>
    <col min="9" max="9" width="5.28125" style="6" customWidth="1"/>
    <col min="10" max="10" width="4.8515625" style="6" customWidth="1"/>
    <col min="11" max="11" width="5.28125" style="6" customWidth="1"/>
    <col min="12" max="12" width="4.8515625" style="6" customWidth="1"/>
    <col min="13" max="13" width="5.28125" style="6" customWidth="1"/>
    <col min="14" max="14" width="4.8515625" style="6" customWidth="1"/>
    <col min="15" max="15" width="9.140625" style="6" customWidth="1"/>
    <col min="16" max="16" width="9.57421875" style="6" customWidth="1"/>
    <col min="17" max="17" width="15.140625" style="6" customWidth="1"/>
    <col min="18" max="18" width="8.140625" style="6" customWidth="1"/>
    <col min="19" max="19" width="21.00390625" style="6" customWidth="1"/>
    <col min="20" max="16384" width="9.140625" style="6" customWidth="1"/>
  </cols>
  <sheetData>
    <row r="1" spans="1:2" ht="15" customHeight="1">
      <c r="A1" s="548" t="s">
        <v>99</v>
      </c>
      <c r="B1" s="6"/>
    </row>
    <row r="2" spans="19:22" ht="12" customHeight="1" thickBot="1">
      <c r="S2" s="558" t="s">
        <v>849</v>
      </c>
      <c r="V2" s="660"/>
    </row>
    <row r="3" spans="3:19" ht="18" customHeight="1">
      <c r="C3" s="1499" t="s">
        <v>356</v>
      </c>
      <c r="D3" s="1500"/>
      <c r="E3" s="1489" t="s">
        <v>1250</v>
      </c>
      <c r="F3" s="1490"/>
      <c r="G3" s="1490"/>
      <c r="H3" s="1490"/>
      <c r="I3" s="1490"/>
      <c r="J3" s="1490"/>
      <c r="K3" s="1490"/>
      <c r="L3" s="1490"/>
      <c r="M3" s="1490"/>
      <c r="N3" s="1490"/>
      <c r="O3" s="1491"/>
      <c r="P3" s="1514" t="s">
        <v>357</v>
      </c>
      <c r="Q3" s="1517" t="s">
        <v>358</v>
      </c>
      <c r="R3" s="1514" t="s">
        <v>613</v>
      </c>
      <c r="S3" s="1496" t="s">
        <v>838</v>
      </c>
    </row>
    <row r="4" spans="3:19" ht="18" customHeight="1">
      <c r="C4" s="1501"/>
      <c r="D4" s="1502"/>
      <c r="E4" s="1509" t="s">
        <v>839</v>
      </c>
      <c r="F4" s="1510"/>
      <c r="G4" s="1509" t="s">
        <v>484</v>
      </c>
      <c r="H4" s="1510"/>
      <c r="I4" s="1509" t="s">
        <v>840</v>
      </c>
      <c r="J4" s="1510"/>
      <c r="K4" s="1509" t="s">
        <v>485</v>
      </c>
      <c r="L4" s="1510"/>
      <c r="M4" s="1509" t="s">
        <v>359</v>
      </c>
      <c r="N4" s="1510"/>
      <c r="O4" s="661" t="s">
        <v>1251</v>
      </c>
      <c r="P4" s="1515"/>
      <c r="Q4" s="1518"/>
      <c r="R4" s="1515"/>
      <c r="S4" s="1497"/>
    </row>
    <row r="5" spans="3:19" ht="18" customHeight="1">
      <c r="C5" s="1503"/>
      <c r="D5" s="1504"/>
      <c r="E5" s="271"/>
      <c r="F5" s="643" t="s">
        <v>1252</v>
      </c>
      <c r="G5" s="271"/>
      <c r="H5" s="647" t="s">
        <v>1252</v>
      </c>
      <c r="I5" s="644"/>
      <c r="J5" s="648" t="s">
        <v>1252</v>
      </c>
      <c r="K5" s="271"/>
      <c r="L5" s="647" t="s">
        <v>1252</v>
      </c>
      <c r="M5" s="644"/>
      <c r="N5" s="648" t="s">
        <v>1252</v>
      </c>
      <c r="O5" s="662"/>
      <c r="P5" s="1516"/>
      <c r="Q5" s="1519"/>
      <c r="R5" s="1516"/>
      <c r="S5" s="1498"/>
    </row>
    <row r="6" spans="1:19" ht="21" customHeight="1">
      <c r="A6" s="7"/>
      <c r="B6" s="7"/>
      <c r="C6" s="1492" t="s">
        <v>231</v>
      </c>
      <c r="D6" s="1237" t="s">
        <v>232</v>
      </c>
      <c r="E6" s="700">
        <v>4</v>
      </c>
      <c r="F6" s="699" t="s">
        <v>1002</v>
      </c>
      <c r="G6" s="1049">
        <v>1</v>
      </c>
      <c r="H6" s="699" t="s">
        <v>1002</v>
      </c>
      <c r="I6" s="1049" t="s">
        <v>1002</v>
      </c>
      <c r="J6" s="699" t="s">
        <v>1002</v>
      </c>
      <c r="K6" s="1049" t="s">
        <v>1002</v>
      </c>
      <c r="L6" s="699" t="s">
        <v>1002</v>
      </c>
      <c r="M6" s="1049">
        <v>5</v>
      </c>
      <c r="N6" s="699" t="s">
        <v>1002</v>
      </c>
      <c r="O6" s="705">
        <v>2</v>
      </c>
      <c r="P6" s="1511">
        <v>10</v>
      </c>
      <c r="Q6" s="1508">
        <v>42.45</v>
      </c>
      <c r="R6" s="1520">
        <v>297</v>
      </c>
      <c r="S6" s="1243" t="s">
        <v>1124</v>
      </c>
    </row>
    <row r="7" spans="1:19" ht="21" customHeight="1">
      <c r="A7" s="7"/>
      <c r="B7" s="7"/>
      <c r="C7" s="1493"/>
      <c r="D7" s="673" t="s">
        <v>233</v>
      </c>
      <c r="E7" s="700">
        <v>8</v>
      </c>
      <c r="F7" s="699">
        <v>1</v>
      </c>
      <c r="G7" s="1049">
        <v>3</v>
      </c>
      <c r="H7" s="699" t="s">
        <v>1002</v>
      </c>
      <c r="I7" s="1049" t="s">
        <v>1002</v>
      </c>
      <c r="J7" s="699" t="s">
        <v>1002</v>
      </c>
      <c r="K7" s="1049" t="s">
        <v>1002</v>
      </c>
      <c r="L7" s="699" t="s">
        <v>1002</v>
      </c>
      <c r="M7" s="1049">
        <v>11</v>
      </c>
      <c r="N7" s="1050">
        <v>1</v>
      </c>
      <c r="O7" s="1051">
        <v>3</v>
      </c>
      <c r="P7" s="1512"/>
      <c r="Q7" s="1508"/>
      <c r="R7" s="1521"/>
      <c r="S7" s="1243" t="s">
        <v>1125</v>
      </c>
    </row>
    <row r="8" spans="1:19" ht="21" customHeight="1">
      <c r="A8" s="7"/>
      <c r="B8" s="7"/>
      <c r="C8" s="1493"/>
      <c r="D8" s="673" t="s">
        <v>234</v>
      </c>
      <c r="E8" s="700">
        <v>3</v>
      </c>
      <c r="F8" s="699" t="s">
        <v>1002</v>
      </c>
      <c r="G8" s="1049" t="s">
        <v>1002</v>
      </c>
      <c r="H8" s="699" t="s">
        <v>1002</v>
      </c>
      <c r="I8" s="700">
        <v>1</v>
      </c>
      <c r="J8" s="699" t="s">
        <v>1002</v>
      </c>
      <c r="K8" s="1049" t="s">
        <v>1002</v>
      </c>
      <c r="L8" s="699" t="s">
        <v>1002</v>
      </c>
      <c r="M8" s="1049">
        <v>4</v>
      </c>
      <c r="N8" s="699" t="s">
        <v>1002</v>
      </c>
      <c r="O8" s="1051">
        <v>4</v>
      </c>
      <c r="P8" s="1513"/>
      <c r="Q8" s="1508"/>
      <c r="R8" s="1521"/>
      <c r="S8" s="1243" t="s">
        <v>1126</v>
      </c>
    </row>
    <row r="9" spans="1:19" ht="21" customHeight="1">
      <c r="A9" s="7"/>
      <c r="B9" s="7"/>
      <c r="C9" s="1493"/>
      <c r="D9" s="196" t="s">
        <v>911</v>
      </c>
      <c r="E9" s="700">
        <v>4</v>
      </c>
      <c r="F9" s="699" t="s">
        <v>1002</v>
      </c>
      <c r="G9" s="1049">
        <v>2</v>
      </c>
      <c r="H9" s="699" t="s">
        <v>1002</v>
      </c>
      <c r="I9" s="1049" t="s">
        <v>1002</v>
      </c>
      <c r="J9" s="699" t="s">
        <v>1002</v>
      </c>
      <c r="K9" s="1049" t="s">
        <v>1002</v>
      </c>
      <c r="L9" s="699" t="s">
        <v>1002</v>
      </c>
      <c r="M9" s="1049">
        <v>6</v>
      </c>
      <c r="N9" s="699" t="s">
        <v>1002</v>
      </c>
      <c r="O9" s="1051">
        <v>4</v>
      </c>
      <c r="P9" s="1239">
        <v>6</v>
      </c>
      <c r="Q9" s="690">
        <v>23.33</v>
      </c>
      <c r="R9" s="1521"/>
      <c r="S9" s="157" t="s">
        <v>246</v>
      </c>
    </row>
    <row r="10" spans="1:19" ht="21" customHeight="1">
      <c r="A10" s="7"/>
      <c r="B10" s="7"/>
      <c r="C10" s="1493"/>
      <c r="D10" s="196" t="s">
        <v>912</v>
      </c>
      <c r="E10" s="700">
        <v>5</v>
      </c>
      <c r="F10" s="699" t="s">
        <v>1002</v>
      </c>
      <c r="G10" s="1049" t="s">
        <v>1002</v>
      </c>
      <c r="H10" s="699" t="s">
        <v>1002</v>
      </c>
      <c r="I10" s="700">
        <v>1</v>
      </c>
      <c r="J10" s="699" t="s">
        <v>1002</v>
      </c>
      <c r="K10" s="1049" t="s">
        <v>1002</v>
      </c>
      <c r="L10" s="699" t="s">
        <v>1002</v>
      </c>
      <c r="M10" s="1049">
        <v>6</v>
      </c>
      <c r="N10" s="699" t="s">
        <v>1002</v>
      </c>
      <c r="O10" s="1051">
        <v>4</v>
      </c>
      <c r="P10" s="1239">
        <v>6</v>
      </c>
      <c r="Q10" s="690">
        <v>42.67</v>
      </c>
      <c r="R10" s="1521"/>
      <c r="S10" s="1243" t="s">
        <v>1127</v>
      </c>
    </row>
    <row r="11" spans="1:19" ht="21">
      <c r="A11" s="7"/>
      <c r="B11" s="7"/>
      <c r="C11" s="1493"/>
      <c r="D11" s="682" t="s">
        <v>913</v>
      </c>
      <c r="E11" s="700">
        <v>10</v>
      </c>
      <c r="F11" s="699">
        <v>6</v>
      </c>
      <c r="G11" s="1049">
        <v>3</v>
      </c>
      <c r="H11" s="699" t="s">
        <v>1002</v>
      </c>
      <c r="I11" s="1049" t="s">
        <v>1002</v>
      </c>
      <c r="J11" s="699" t="s">
        <v>1002</v>
      </c>
      <c r="K11" s="1049" t="s">
        <v>1002</v>
      </c>
      <c r="L11" s="699" t="s">
        <v>1002</v>
      </c>
      <c r="M11" s="1049">
        <v>13</v>
      </c>
      <c r="N11" s="1050">
        <v>6</v>
      </c>
      <c r="O11" s="1051">
        <v>4</v>
      </c>
      <c r="P11" s="1239">
        <v>10</v>
      </c>
      <c r="Q11" s="690">
        <v>57.85</v>
      </c>
      <c r="R11" s="1521"/>
      <c r="S11" s="1243" t="s">
        <v>1128</v>
      </c>
    </row>
    <row r="12" spans="1:19" ht="21" customHeight="1">
      <c r="A12" s="7"/>
      <c r="B12" s="7"/>
      <c r="C12" s="1493"/>
      <c r="D12" s="683" t="s">
        <v>235</v>
      </c>
      <c r="E12" s="700">
        <v>2</v>
      </c>
      <c r="F12" s="699" t="s">
        <v>1002</v>
      </c>
      <c r="G12" s="1049">
        <v>2</v>
      </c>
      <c r="H12" s="699" t="s">
        <v>1002</v>
      </c>
      <c r="I12" s="700">
        <v>1</v>
      </c>
      <c r="J12" s="699" t="s">
        <v>1002</v>
      </c>
      <c r="K12" s="1049" t="s">
        <v>1002</v>
      </c>
      <c r="L12" s="699" t="s">
        <v>1002</v>
      </c>
      <c r="M12" s="1049">
        <v>5</v>
      </c>
      <c r="N12" s="699" t="s">
        <v>1002</v>
      </c>
      <c r="O12" s="1051" t="s">
        <v>1002</v>
      </c>
      <c r="P12" s="1511">
        <v>7</v>
      </c>
      <c r="Q12" s="1508">
        <v>31.42</v>
      </c>
      <c r="R12" s="1521"/>
      <c r="S12" s="157" t="s">
        <v>996</v>
      </c>
    </row>
    <row r="13" spans="1:19" ht="21" customHeight="1">
      <c r="A13" s="7"/>
      <c r="B13" s="7"/>
      <c r="C13" s="1493"/>
      <c r="D13" s="683" t="s">
        <v>236</v>
      </c>
      <c r="E13" s="700">
        <v>5</v>
      </c>
      <c r="F13" s="699">
        <v>1</v>
      </c>
      <c r="G13" s="1049">
        <v>1</v>
      </c>
      <c r="H13" s="699" t="s">
        <v>1002</v>
      </c>
      <c r="I13" s="700">
        <v>1</v>
      </c>
      <c r="J13" s="699" t="s">
        <v>1002</v>
      </c>
      <c r="K13" s="1049" t="s">
        <v>1002</v>
      </c>
      <c r="L13" s="699" t="s">
        <v>1002</v>
      </c>
      <c r="M13" s="1049">
        <v>7</v>
      </c>
      <c r="N13" s="1050">
        <v>1</v>
      </c>
      <c r="O13" s="1051" t="s">
        <v>1002</v>
      </c>
      <c r="P13" s="1513"/>
      <c r="Q13" s="1508"/>
      <c r="R13" s="1521"/>
      <c r="S13" s="1243" t="s">
        <v>1129</v>
      </c>
    </row>
    <row r="14" spans="1:19" ht="21" customHeight="1">
      <c r="A14" s="7"/>
      <c r="B14" s="7"/>
      <c r="C14" s="1493"/>
      <c r="D14" s="682" t="s">
        <v>915</v>
      </c>
      <c r="E14" s="700">
        <v>7</v>
      </c>
      <c r="F14" s="699">
        <v>1</v>
      </c>
      <c r="G14" s="1049">
        <v>2</v>
      </c>
      <c r="H14" s="699" t="s">
        <v>1002</v>
      </c>
      <c r="I14" s="1049" t="s">
        <v>1002</v>
      </c>
      <c r="J14" s="699" t="s">
        <v>1002</v>
      </c>
      <c r="K14" s="1049" t="s">
        <v>1002</v>
      </c>
      <c r="L14" s="699" t="s">
        <v>1002</v>
      </c>
      <c r="M14" s="1049">
        <v>9</v>
      </c>
      <c r="N14" s="1050">
        <v>1</v>
      </c>
      <c r="O14" s="1051" t="s">
        <v>1002</v>
      </c>
      <c r="P14" s="1239">
        <v>7</v>
      </c>
      <c r="Q14" s="690">
        <v>40</v>
      </c>
      <c r="R14" s="1521"/>
      <c r="S14" s="157" t="s">
        <v>998</v>
      </c>
    </row>
    <row r="15" spans="1:19" ht="21" customHeight="1">
      <c r="A15" s="7"/>
      <c r="B15" s="7"/>
      <c r="C15" s="1493"/>
      <c r="D15" s="682" t="s">
        <v>916</v>
      </c>
      <c r="E15" s="700">
        <v>7</v>
      </c>
      <c r="F15" s="699">
        <v>1</v>
      </c>
      <c r="G15" s="1049">
        <v>5</v>
      </c>
      <c r="H15" s="699" t="s">
        <v>1002</v>
      </c>
      <c r="I15" s="700">
        <v>1</v>
      </c>
      <c r="J15" s="699" t="s">
        <v>1002</v>
      </c>
      <c r="K15" s="1049" t="s">
        <v>1002</v>
      </c>
      <c r="L15" s="699" t="s">
        <v>1002</v>
      </c>
      <c r="M15" s="1049">
        <v>13</v>
      </c>
      <c r="N15" s="1050">
        <v>1</v>
      </c>
      <c r="O15" s="1051">
        <v>2</v>
      </c>
      <c r="P15" s="1239">
        <v>8</v>
      </c>
      <c r="Q15" s="690">
        <v>41.08</v>
      </c>
      <c r="R15" s="1521"/>
      <c r="S15" s="1243" t="s">
        <v>1130</v>
      </c>
    </row>
    <row r="16" spans="1:19" ht="21" customHeight="1">
      <c r="A16" s="7"/>
      <c r="B16" s="7"/>
      <c r="C16" s="1493"/>
      <c r="D16" s="196" t="s">
        <v>917</v>
      </c>
      <c r="E16" s="700">
        <v>6</v>
      </c>
      <c r="F16" s="699">
        <v>1</v>
      </c>
      <c r="G16" s="1049">
        <v>1</v>
      </c>
      <c r="H16" s="699" t="s">
        <v>1002</v>
      </c>
      <c r="I16" s="1049" t="s">
        <v>1002</v>
      </c>
      <c r="J16" s="699" t="s">
        <v>1002</v>
      </c>
      <c r="K16" s="1049" t="s">
        <v>1002</v>
      </c>
      <c r="L16" s="699" t="s">
        <v>1002</v>
      </c>
      <c r="M16" s="1049">
        <v>7</v>
      </c>
      <c r="N16" s="1050">
        <v>1</v>
      </c>
      <c r="O16" s="1051">
        <v>2</v>
      </c>
      <c r="P16" s="1239">
        <v>6</v>
      </c>
      <c r="Q16" s="690">
        <v>36.86</v>
      </c>
      <c r="R16" s="1521"/>
      <c r="S16" s="157" t="s">
        <v>997</v>
      </c>
    </row>
    <row r="17" spans="1:19" ht="27">
      <c r="A17" s="7"/>
      <c r="B17" s="7"/>
      <c r="C17" s="1494"/>
      <c r="D17" s="196" t="s">
        <v>244</v>
      </c>
      <c r="E17" s="700">
        <v>18</v>
      </c>
      <c r="F17" s="699" t="s">
        <v>1002</v>
      </c>
      <c r="G17" s="700">
        <v>3</v>
      </c>
      <c r="H17" s="699" t="s">
        <v>1002</v>
      </c>
      <c r="I17" s="1049" t="s">
        <v>1002</v>
      </c>
      <c r="J17" s="699" t="s">
        <v>1002</v>
      </c>
      <c r="K17" s="1049" t="s">
        <v>1002</v>
      </c>
      <c r="L17" s="699" t="s">
        <v>1002</v>
      </c>
      <c r="M17" s="1049">
        <v>21</v>
      </c>
      <c r="N17" s="699" t="s">
        <v>1002</v>
      </c>
      <c r="O17" s="1051" t="s">
        <v>1002</v>
      </c>
      <c r="P17" s="694"/>
      <c r="Q17" s="688"/>
      <c r="R17" s="1522"/>
      <c r="S17" s="686" t="s">
        <v>999</v>
      </c>
    </row>
    <row r="18" spans="1:19" ht="21" customHeight="1">
      <c r="A18" s="7"/>
      <c r="B18" s="7"/>
      <c r="C18" s="1485" t="s">
        <v>237</v>
      </c>
      <c r="D18" s="1255"/>
      <c r="E18" s="700">
        <v>79</v>
      </c>
      <c r="F18" s="699">
        <v>11</v>
      </c>
      <c r="G18" s="700">
        <v>23</v>
      </c>
      <c r="H18" s="699" t="s">
        <v>8</v>
      </c>
      <c r="I18" s="700">
        <v>5</v>
      </c>
      <c r="J18" s="699" t="s">
        <v>8</v>
      </c>
      <c r="K18" s="1049" t="s">
        <v>8</v>
      </c>
      <c r="L18" s="699" t="s">
        <v>8</v>
      </c>
      <c r="M18" s="700">
        <v>107</v>
      </c>
      <c r="N18" s="699">
        <v>11</v>
      </c>
      <c r="O18" s="705">
        <f>SUM(O6:O17)</f>
        <v>25</v>
      </c>
      <c r="P18" s="1240">
        <f>SUM(P6:P16)</f>
        <v>60</v>
      </c>
      <c r="Q18" s="690">
        <v>32.95</v>
      </c>
      <c r="R18" s="692">
        <f>R6</f>
        <v>297</v>
      </c>
      <c r="S18" s="157"/>
    </row>
    <row r="19" spans="1:19" ht="21" customHeight="1">
      <c r="A19" s="7"/>
      <c r="B19" s="7"/>
      <c r="C19" s="1492" t="s">
        <v>245</v>
      </c>
      <c r="D19" s="195" t="s">
        <v>919</v>
      </c>
      <c r="E19" s="700">
        <v>6</v>
      </c>
      <c r="F19" s="699" t="s">
        <v>1002</v>
      </c>
      <c r="G19" s="1049" t="s">
        <v>1002</v>
      </c>
      <c r="H19" s="699" t="s">
        <v>1002</v>
      </c>
      <c r="I19" s="1049" t="s">
        <v>1002</v>
      </c>
      <c r="J19" s="699" t="s">
        <v>1002</v>
      </c>
      <c r="K19" s="1049" t="s">
        <v>1002</v>
      </c>
      <c r="L19" s="699" t="s">
        <v>1002</v>
      </c>
      <c r="M19" s="1049">
        <v>6</v>
      </c>
      <c r="N19" s="699" t="s">
        <v>1002</v>
      </c>
      <c r="O19" s="705">
        <v>3</v>
      </c>
      <c r="P19" s="1241">
        <v>6</v>
      </c>
      <c r="Q19" s="691">
        <v>30.33</v>
      </c>
      <c r="R19" s="1520">
        <v>76</v>
      </c>
      <c r="S19" s="157" t="s">
        <v>246</v>
      </c>
    </row>
    <row r="20" spans="1:19" ht="21" customHeight="1">
      <c r="A20" s="7"/>
      <c r="B20" s="7"/>
      <c r="C20" s="1493"/>
      <c r="D20" s="196" t="s">
        <v>920</v>
      </c>
      <c r="E20" s="700">
        <v>5</v>
      </c>
      <c r="F20" s="699" t="s">
        <v>1002</v>
      </c>
      <c r="G20" s="1049">
        <v>5</v>
      </c>
      <c r="H20" s="699" t="s">
        <v>1002</v>
      </c>
      <c r="I20" s="1049" t="s">
        <v>1002</v>
      </c>
      <c r="J20" s="699" t="s">
        <v>1002</v>
      </c>
      <c r="K20" s="1049" t="s">
        <v>1002</v>
      </c>
      <c r="L20" s="699" t="s">
        <v>1002</v>
      </c>
      <c r="M20" s="1049">
        <v>10</v>
      </c>
      <c r="N20" s="699" t="s">
        <v>1002</v>
      </c>
      <c r="O20" s="1051">
        <v>3</v>
      </c>
      <c r="P20" s="1241">
        <v>8</v>
      </c>
      <c r="Q20" s="691">
        <v>43.8</v>
      </c>
      <c r="R20" s="1521"/>
      <c r="S20" s="157" t="s">
        <v>998</v>
      </c>
    </row>
    <row r="21" spans="1:19" ht="21" customHeight="1">
      <c r="A21" s="7"/>
      <c r="B21" s="7"/>
      <c r="C21" s="1493"/>
      <c r="D21" s="196" t="s">
        <v>921</v>
      </c>
      <c r="E21" s="700">
        <v>3</v>
      </c>
      <c r="F21" s="699" t="s">
        <v>1002</v>
      </c>
      <c r="G21" s="1049">
        <v>5</v>
      </c>
      <c r="H21" s="699" t="s">
        <v>1002</v>
      </c>
      <c r="I21" s="700">
        <v>1</v>
      </c>
      <c r="J21" s="699" t="s">
        <v>1002</v>
      </c>
      <c r="K21" s="1049" t="s">
        <v>1002</v>
      </c>
      <c r="L21" s="699" t="s">
        <v>1002</v>
      </c>
      <c r="M21" s="1049">
        <v>9</v>
      </c>
      <c r="N21" s="699" t="s">
        <v>1002</v>
      </c>
      <c r="O21" s="1051">
        <v>1</v>
      </c>
      <c r="P21" s="1241">
        <v>6</v>
      </c>
      <c r="Q21" s="691">
        <v>30.67</v>
      </c>
      <c r="R21" s="1521"/>
      <c r="S21" s="157" t="s">
        <v>996</v>
      </c>
    </row>
    <row r="22" spans="1:19" ht="27">
      <c r="A22" s="7"/>
      <c r="B22" s="7"/>
      <c r="C22" s="1494"/>
      <c r="D22" s="196" t="s">
        <v>244</v>
      </c>
      <c r="E22" s="700">
        <v>6</v>
      </c>
      <c r="F22" s="699" t="s">
        <v>1002</v>
      </c>
      <c r="G22" s="700">
        <v>1</v>
      </c>
      <c r="H22" s="699" t="s">
        <v>1002</v>
      </c>
      <c r="I22" s="1049" t="s">
        <v>1002</v>
      </c>
      <c r="J22" s="699" t="s">
        <v>1002</v>
      </c>
      <c r="K22" s="1049" t="s">
        <v>1002</v>
      </c>
      <c r="L22" s="699" t="s">
        <v>1002</v>
      </c>
      <c r="M22" s="1049">
        <v>7</v>
      </c>
      <c r="N22" s="699" t="s">
        <v>1002</v>
      </c>
      <c r="O22" s="1051" t="s">
        <v>1002</v>
      </c>
      <c r="P22" s="695"/>
      <c r="Q22" s="689"/>
      <c r="R22" s="1522"/>
      <c r="S22" s="686" t="s">
        <v>1000</v>
      </c>
    </row>
    <row r="23" spans="1:19" ht="21" customHeight="1">
      <c r="A23" s="7"/>
      <c r="B23" s="7"/>
      <c r="C23" s="1485" t="s">
        <v>238</v>
      </c>
      <c r="D23" s="1486"/>
      <c r="E23" s="700">
        <v>20</v>
      </c>
      <c r="F23" s="699" t="s">
        <v>1002</v>
      </c>
      <c r="G23" s="700">
        <v>11</v>
      </c>
      <c r="H23" s="699" t="s">
        <v>1002</v>
      </c>
      <c r="I23" s="700">
        <v>1</v>
      </c>
      <c r="J23" s="699" t="s">
        <v>1002</v>
      </c>
      <c r="K23" s="1049" t="s">
        <v>1002</v>
      </c>
      <c r="L23" s="699" t="s">
        <v>1002</v>
      </c>
      <c r="M23" s="700">
        <v>32</v>
      </c>
      <c r="N23" s="699" t="s">
        <v>1002</v>
      </c>
      <c r="O23" s="705">
        <f>SUM(O19:O22)</f>
        <v>7</v>
      </c>
      <c r="P23" s="1241">
        <f>SUM(P19:P21)</f>
        <v>20</v>
      </c>
      <c r="Q23" s="691">
        <v>28</v>
      </c>
      <c r="R23" s="692">
        <f>R19</f>
        <v>76</v>
      </c>
      <c r="S23" s="157"/>
    </row>
    <row r="24" spans="1:19" ht="21" customHeight="1">
      <c r="A24" s="7"/>
      <c r="B24" s="7"/>
      <c r="C24" s="655" t="s">
        <v>360</v>
      </c>
      <c r="D24" s="640"/>
      <c r="E24" s="1057"/>
      <c r="F24" s="699"/>
      <c r="G24" s="700"/>
      <c r="H24" s="699"/>
      <c r="I24" s="1049"/>
      <c r="J24" s="1050"/>
      <c r="K24" s="700"/>
      <c r="L24" s="699"/>
      <c r="M24" s="1049"/>
      <c r="N24" s="1050"/>
      <c r="O24" s="705"/>
      <c r="P24" s="696"/>
      <c r="Q24" s="1058"/>
      <c r="R24" s="687"/>
      <c r="S24" s="157"/>
    </row>
    <row r="25" spans="1:19" ht="21" customHeight="1">
      <c r="A25" s="7"/>
      <c r="B25" s="7"/>
      <c r="C25" s="1523" t="s">
        <v>1243</v>
      </c>
      <c r="D25" s="1524"/>
      <c r="E25" s="1059"/>
      <c r="F25" s="1060"/>
      <c r="G25" s="1059"/>
      <c r="H25" s="1060"/>
      <c r="I25" s="1061"/>
      <c r="J25" s="1062"/>
      <c r="K25" s="1059"/>
      <c r="L25" s="1060"/>
      <c r="M25" s="1061"/>
      <c r="N25" s="1062"/>
      <c r="O25" s="689"/>
      <c r="P25" s="1241">
        <v>38</v>
      </c>
      <c r="Q25" s="1058"/>
      <c r="R25" s="688"/>
      <c r="S25" s="157"/>
    </row>
    <row r="26" spans="1:19" ht="21" customHeight="1" thickBot="1">
      <c r="A26" s="7"/>
      <c r="B26" s="7"/>
      <c r="C26" s="1525" t="s">
        <v>841</v>
      </c>
      <c r="D26" s="1526"/>
      <c r="E26" s="1063">
        <v>99</v>
      </c>
      <c r="F26" s="1064">
        <v>11</v>
      </c>
      <c r="G26" s="1063">
        <v>34</v>
      </c>
      <c r="H26" s="1064" t="s">
        <v>1002</v>
      </c>
      <c r="I26" s="1063">
        <v>6</v>
      </c>
      <c r="J26" s="1064" t="s">
        <v>1002</v>
      </c>
      <c r="K26" s="1063" t="s">
        <v>1002</v>
      </c>
      <c r="L26" s="1064" t="s">
        <v>1002</v>
      </c>
      <c r="M26" s="1065">
        <v>139</v>
      </c>
      <c r="N26" s="1066">
        <v>11</v>
      </c>
      <c r="O26" s="693">
        <v>32</v>
      </c>
      <c r="P26" s="1242">
        <f>P18+P23+P25</f>
        <v>118</v>
      </c>
      <c r="Q26" s="1067"/>
      <c r="R26" s="693">
        <f>R18+R23</f>
        <v>373</v>
      </c>
      <c r="S26" s="663"/>
    </row>
    <row r="27" spans="1:19" s="69" customFormat="1" ht="10.5" customHeight="1">
      <c r="A27" s="63"/>
      <c r="B27" s="63"/>
      <c r="C27" s="8"/>
      <c r="D27" s="8"/>
      <c r="E27" s="9"/>
      <c r="F27" s="9"/>
      <c r="G27" s="9"/>
      <c r="H27" s="9"/>
      <c r="I27" s="9"/>
      <c r="J27" s="9"/>
      <c r="K27" s="9"/>
      <c r="L27" s="9"/>
      <c r="M27" s="9"/>
      <c r="N27" s="9"/>
      <c r="O27" s="9"/>
      <c r="P27" s="9"/>
      <c r="Q27" s="10"/>
      <c r="R27" s="10"/>
      <c r="S27" s="6"/>
    </row>
    <row r="28" spans="1:19" s="69" customFormat="1" ht="18" customHeight="1">
      <c r="A28" s="63"/>
      <c r="B28" s="63"/>
      <c r="C28" s="1495" t="s">
        <v>361</v>
      </c>
      <c r="D28" s="1495"/>
      <c r="E28" s="1495"/>
      <c r="F28" s="1495"/>
      <c r="G28" s="1495"/>
      <c r="H28" s="1495"/>
      <c r="I28" s="1495"/>
      <c r="J28" s="1495"/>
      <c r="K28" s="1495"/>
      <c r="L28" s="1495"/>
      <c r="M28" s="1495"/>
      <c r="N28" s="1495"/>
      <c r="O28" s="1495"/>
      <c r="P28" s="1495"/>
      <c r="Q28" s="1495"/>
      <c r="R28" s="1495"/>
      <c r="S28" s="1495"/>
    </row>
    <row r="29" spans="1:19" s="69" customFormat="1" ht="26.25" customHeight="1">
      <c r="A29" s="63"/>
      <c r="B29" s="63"/>
      <c r="C29" s="1495" t="s">
        <v>362</v>
      </c>
      <c r="D29" s="1495"/>
      <c r="E29" s="1495"/>
      <c r="F29" s="1495"/>
      <c r="G29" s="1495"/>
      <c r="H29" s="1495"/>
      <c r="I29" s="1495"/>
      <c r="J29" s="1495"/>
      <c r="K29" s="1495"/>
      <c r="L29" s="1495"/>
      <c r="M29" s="1495"/>
      <c r="N29" s="1495"/>
      <c r="O29" s="1495"/>
      <c r="P29" s="1495"/>
      <c r="Q29" s="1495"/>
      <c r="R29" s="1495"/>
      <c r="S29" s="1495"/>
    </row>
    <row r="30" spans="1:19" s="69" customFormat="1" ht="38.25" customHeight="1">
      <c r="A30" s="63"/>
      <c r="B30" s="63"/>
      <c r="C30" s="1495" t="s">
        <v>279</v>
      </c>
      <c r="D30" s="1495"/>
      <c r="E30" s="1495"/>
      <c r="F30" s="1495"/>
      <c r="G30" s="1495"/>
      <c r="H30" s="1495"/>
      <c r="I30" s="1495"/>
      <c r="J30" s="1495"/>
      <c r="K30" s="1495"/>
      <c r="L30" s="1495"/>
      <c r="M30" s="1495"/>
      <c r="N30" s="1495"/>
      <c r="O30" s="1495"/>
      <c r="P30" s="1495"/>
      <c r="Q30" s="1495"/>
      <c r="R30" s="1495"/>
      <c r="S30" s="1495"/>
    </row>
    <row r="31" spans="1:19" s="69" customFormat="1" ht="18" customHeight="1">
      <c r="A31" s="63"/>
      <c r="B31" s="63"/>
      <c r="C31" s="1495" t="s">
        <v>363</v>
      </c>
      <c r="D31" s="1495"/>
      <c r="E31" s="1495"/>
      <c r="F31" s="1495"/>
      <c r="G31" s="1495"/>
      <c r="H31" s="1495"/>
      <c r="I31" s="1495"/>
      <c r="J31" s="1495"/>
      <c r="K31" s="1495"/>
      <c r="L31" s="1495"/>
      <c r="M31" s="1495"/>
      <c r="N31" s="1495"/>
      <c r="O31" s="1495"/>
      <c r="P31" s="1495"/>
      <c r="Q31" s="1495"/>
      <c r="R31" s="1495"/>
      <c r="S31" s="1495"/>
    </row>
    <row r="32" spans="1:19" s="69" customFormat="1" ht="18" customHeight="1">
      <c r="A32" s="63"/>
      <c r="B32" s="63"/>
      <c r="C32" s="1495" t="s">
        <v>364</v>
      </c>
      <c r="D32" s="1495"/>
      <c r="E32" s="1495"/>
      <c r="F32" s="1495"/>
      <c r="G32" s="1495"/>
      <c r="H32" s="1495"/>
      <c r="I32" s="1495"/>
      <c r="J32" s="1495"/>
      <c r="K32" s="1495"/>
      <c r="L32" s="1495"/>
      <c r="M32" s="1495"/>
      <c r="N32" s="1495"/>
      <c r="O32" s="1495"/>
      <c r="P32" s="1495"/>
      <c r="Q32" s="1495"/>
      <c r="R32" s="1495"/>
      <c r="S32" s="1495"/>
    </row>
    <row r="33" spans="1:19" s="69" customFormat="1" ht="42.75" customHeight="1">
      <c r="A33" s="63"/>
      <c r="B33" s="63"/>
      <c r="C33" s="1495" t="s">
        <v>365</v>
      </c>
      <c r="D33" s="1495"/>
      <c r="E33" s="1495"/>
      <c r="F33" s="1495"/>
      <c r="G33" s="1495"/>
      <c r="H33" s="1495"/>
      <c r="I33" s="1495"/>
      <c r="J33" s="1495"/>
      <c r="K33" s="1495"/>
      <c r="L33" s="1495"/>
      <c r="M33" s="1495"/>
      <c r="N33" s="1495"/>
      <c r="O33" s="1495"/>
      <c r="P33" s="1495"/>
      <c r="Q33" s="1495"/>
      <c r="R33" s="1495"/>
      <c r="S33" s="1495"/>
    </row>
    <row r="34" spans="1:19" s="69" customFormat="1" ht="18" customHeight="1">
      <c r="A34" s="63"/>
      <c r="B34" s="63"/>
      <c r="C34" s="1495" t="s">
        <v>366</v>
      </c>
      <c r="D34" s="1495"/>
      <c r="E34" s="1495"/>
      <c r="F34" s="1495"/>
      <c r="G34" s="1495"/>
      <c r="H34" s="1495"/>
      <c r="I34" s="1495"/>
      <c r="J34" s="1495"/>
      <c r="K34" s="1495"/>
      <c r="L34" s="1495"/>
      <c r="M34" s="1495"/>
      <c r="N34" s="1495"/>
      <c r="O34" s="1495"/>
      <c r="P34" s="1495"/>
      <c r="Q34" s="1495"/>
      <c r="R34" s="1495"/>
      <c r="S34" s="1495"/>
    </row>
    <row r="35" spans="1:19" s="69" customFormat="1" ht="37.5" customHeight="1">
      <c r="A35" s="63"/>
      <c r="B35" s="63"/>
      <c r="C35" s="1495" t="s">
        <v>367</v>
      </c>
      <c r="D35" s="1495"/>
      <c r="E35" s="1495"/>
      <c r="F35" s="1495"/>
      <c r="G35" s="1495"/>
      <c r="H35" s="1495"/>
      <c r="I35" s="1495"/>
      <c r="J35" s="1495"/>
      <c r="K35" s="1495"/>
      <c r="L35" s="1495"/>
      <c r="M35" s="1495"/>
      <c r="N35" s="1495"/>
      <c r="O35" s="1495"/>
      <c r="P35" s="1495"/>
      <c r="Q35" s="1495"/>
      <c r="R35" s="1495"/>
      <c r="S35" s="1495"/>
    </row>
    <row r="36" spans="1:19" s="69" customFormat="1" ht="27" customHeight="1">
      <c r="A36" s="63"/>
      <c r="B36" s="63"/>
      <c r="C36" s="1495" t="s">
        <v>368</v>
      </c>
      <c r="D36" s="1495"/>
      <c r="E36" s="1495"/>
      <c r="F36" s="1495"/>
      <c r="G36" s="1495"/>
      <c r="H36" s="1495"/>
      <c r="I36" s="1495"/>
      <c r="J36" s="1495"/>
      <c r="K36" s="1495"/>
      <c r="L36" s="1495"/>
      <c r="M36" s="1495"/>
      <c r="N36" s="1495"/>
      <c r="O36" s="1495"/>
      <c r="P36" s="1495"/>
      <c r="Q36" s="1495"/>
      <c r="R36" s="1495"/>
      <c r="S36" s="1495"/>
    </row>
    <row r="37" spans="3:19" ht="27" customHeight="1">
      <c r="C37" s="1495" t="s">
        <v>896</v>
      </c>
      <c r="D37" s="1495"/>
      <c r="E37" s="1495"/>
      <c r="F37" s="1495"/>
      <c r="G37" s="1495"/>
      <c r="H37" s="1495"/>
      <c r="I37" s="1495"/>
      <c r="J37" s="1495"/>
      <c r="K37" s="1495"/>
      <c r="L37" s="1495"/>
      <c r="M37" s="1495"/>
      <c r="N37" s="1495"/>
      <c r="O37" s="1495"/>
      <c r="P37" s="1495"/>
      <c r="Q37" s="1495"/>
      <c r="R37" s="1495"/>
      <c r="S37" s="1495"/>
    </row>
    <row r="38" spans="3:19" ht="16.5" customHeight="1">
      <c r="C38" s="1495" t="s">
        <v>897</v>
      </c>
      <c r="D38" s="1495"/>
      <c r="E38" s="1495"/>
      <c r="F38" s="1495"/>
      <c r="G38" s="1495"/>
      <c r="H38" s="1495"/>
      <c r="I38" s="1495"/>
      <c r="J38" s="1495"/>
      <c r="K38" s="1495"/>
      <c r="L38" s="1495"/>
      <c r="M38" s="1495"/>
      <c r="N38" s="1495"/>
      <c r="O38" s="1495"/>
      <c r="P38" s="1495"/>
      <c r="Q38" s="1495"/>
      <c r="R38" s="1495"/>
      <c r="S38" s="1495"/>
    </row>
    <row r="39" spans="3:19" ht="25.5" customHeight="1">
      <c r="C39" s="1495" t="s">
        <v>898</v>
      </c>
      <c r="D39" s="1495"/>
      <c r="E39" s="1495"/>
      <c r="F39" s="1495"/>
      <c r="G39" s="1495"/>
      <c r="H39" s="1495"/>
      <c r="I39" s="1495"/>
      <c r="J39" s="1495"/>
      <c r="K39" s="1495"/>
      <c r="L39" s="1495"/>
      <c r="M39" s="1495"/>
      <c r="N39" s="1495"/>
      <c r="O39" s="1495"/>
      <c r="P39" s="1495"/>
      <c r="Q39" s="1495"/>
      <c r="R39" s="1495"/>
      <c r="S39" s="1495"/>
    </row>
    <row r="43" ht="34.5" customHeight="1"/>
  </sheetData>
  <mergeCells count="35">
    <mergeCell ref="R6:R17"/>
    <mergeCell ref="R19:R22"/>
    <mergeCell ref="C39:S39"/>
    <mergeCell ref="C23:D23"/>
    <mergeCell ref="C25:D25"/>
    <mergeCell ref="C26:D26"/>
    <mergeCell ref="C30:S30"/>
    <mergeCell ref="C38:S38"/>
    <mergeCell ref="C29:S29"/>
    <mergeCell ref="C28:S28"/>
    <mergeCell ref="C31:S31"/>
    <mergeCell ref="C32:S32"/>
    <mergeCell ref="C35:S35"/>
    <mergeCell ref="C18:D18"/>
    <mergeCell ref="R3:R5"/>
    <mergeCell ref="S3:S5"/>
    <mergeCell ref="C3:D5"/>
    <mergeCell ref="P3:P5"/>
    <mergeCell ref="Q3:Q5"/>
    <mergeCell ref="E3:O3"/>
    <mergeCell ref="E4:F4"/>
    <mergeCell ref="G4:H4"/>
    <mergeCell ref="I4:J4"/>
    <mergeCell ref="K4:L4"/>
    <mergeCell ref="C37:S37"/>
    <mergeCell ref="C36:S36"/>
    <mergeCell ref="C33:S33"/>
    <mergeCell ref="C34:S34"/>
    <mergeCell ref="Q12:Q13"/>
    <mergeCell ref="M4:N4"/>
    <mergeCell ref="C6:C17"/>
    <mergeCell ref="C19:C22"/>
    <mergeCell ref="P6:P8"/>
    <mergeCell ref="P12:P13"/>
    <mergeCell ref="Q6:Q8"/>
  </mergeCells>
  <printOptions/>
  <pageMargins left="0.7874015748031497" right="0.6692913385826772" top="0.984251968503937" bottom="0.984251968503937" header="0.5118110236220472" footer="0.5118110236220472"/>
  <pageSetup firstPageNumber="31" useFirstPageNumber="1" horizontalDpi="600" verticalDpi="600" orientation="landscape" paperSize="9" r:id="rId1"/>
  <headerFooter alignWithMargins="0">
    <oddFooter>&amp;R&amp;P</oddFooter>
  </headerFooter>
</worksheet>
</file>

<file path=xl/worksheets/sheet23.xml><?xml version="1.0" encoding="utf-8"?>
<worksheet xmlns="http://schemas.openxmlformats.org/spreadsheetml/2006/main" xmlns:r="http://schemas.openxmlformats.org/officeDocument/2006/relationships">
  <sheetPr codeName="Sheet25"/>
  <dimension ref="A1:U27"/>
  <sheetViews>
    <sheetView showGridLines="0" zoomScale="75" zoomScaleNormal="75" zoomScaleSheetLayoutView="100" workbookViewId="0" topLeftCell="A1">
      <selection activeCell="C16" sqref="C16:U16"/>
    </sheetView>
  </sheetViews>
  <sheetFormatPr defaultColWidth="9.140625" defaultRowHeight="15" customHeight="1"/>
  <cols>
    <col min="1" max="2" width="2.421875" style="63" customWidth="1"/>
    <col min="3" max="4" width="13.140625" style="6" customWidth="1"/>
    <col min="5" max="5" width="5.7109375" style="6" customWidth="1"/>
    <col min="6" max="6" width="5.00390625" style="6" customWidth="1"/>
    <col min="7" max="7" width="5.7109375" style="6" customWidth="1"/>
    <col min="8" max="8" width="5.00390625" style="6" customWidth="1"/>
    <col min="9" max="9" width="5.7109375" style="6" customWidth="1"/>
    <col min="10" max="10" width="5.00390625" style="6" customWidth="1"/>
    <col min="11" max="11" width="5.7109375" style="6" customWidth="1"/>
    <col min="12" max="12" width="5.00390625" style="6" customWidth="1"/>
    <col min="13" max="13" width="5.57421875" style="6" customWidth="1"/>
    <col min="14" max="14" width="5.00390625" style="6" customWidth="1"/>
    <col min="15" max="15" width="8.7109375" style="6" customWidth="1"/>
    <col min="16" max="19" width="10.421875" style="6" customWidth="1"/>
    <col min="20" max="20" width="8.421875" style="6" customWidth="1"/>
    <col min="21" max="21" width="20.57421875" style="6" customWidth="1"/>
    <col min="22" max="16384" width="9.140625" style="6" customWidth="1"/>
  </cols>
  <sheetData>
    <row r="1" spans="1:2" ht="15" customHeight="1">
      <c r="A1" s="555" t="s">
        <v>100</v>
      </c>
      <c r="B1" s="6"/>
    </row>
    <row r="2" ht="12" customHeight="1" thickBot="1">
      <c r="U2" s="558" t="s">
        <v>1057</v>
      </c>
    </row>
    <row r="3" spans="3:21" ht="24.75" customHeight="1">
      <c r="C3" s="1499" t="s">
        <v>899</v>
      </c>
      <c r="D3" s="1500"/>
      <c r="E3" s="1489" t="s">
        <v>1250</v>
      </c>
      <c r="F3" s="1490"/>
      <c r="G3" s="1490"/>
      <c r="H3" s="1490"/>
      <c r="I3" s="1490"/>
      <c r="J3" s="1490"/>
      <c r="K3" s="1490"/>
      <c r="L3" s="1490"/>
      <c r="M3" s="1490"/>
      <c r="N3" s="1490"/>
      <c r="O3" s="1491"/>
      <c r="P3" s="1531" t="s">
        <v>900</v>
      </c>
      <c r="Q3" s="1532"/>
      <c r="R3" s="1537" t="s">
        <v>901</v>
      </c>
      <c r="S3" s="1532"/>
      <c r="T3" s="1514" t="s">
        <v>613</v>
      </c>
      <c r="U3" s="1533" t="s">
        <v>838</v>
      </c>
    </row>
    <row r="4" spans="3:21" ht="17.25" customHeight="1">
      <c r="C4" s="1501"/>
      <c r="D4" s="1502"/>
      <c r="E4" s="1509" t="s">
        <v>839</v>
      </c>
      <c r="F4" s="1510"/>
      <c r="G4" s="1509" t="s">
        <v>484</v>
      </c>
      <c r="H4" s="1510"/>
      <c r="I4" s="1509" t="s">
        <v>840</v>
      </c>
      <c r="J4" s="1510"/>
      <c r="K4" s="1509" t="s">
        <v>485</v>
      </c>
      <c r="L4" s="1510"/>
      <c r="M4" s="1509" t="s">
        <v>874</v>
      </c>
      <c r="N4" s="1510"/>
      <c r="O4" s="661" t="s">
        <v>1251</v>
      </c>
      <c r="P4" s="1530" t="s">
        <v>902</v>
      </c>
      <c r="Q4" s="1530" t="s">
        <v>903</v>
      </c>
      <c r="R4" s="1530" t="s">
        <v>902</v>
      </c>
      <c r="S4" s="1530" t="s">
        <v>903</v>
      </c>
      <c r="T4" s="1515"/>
      <c r="U4" s="1534"/>
    </row>
    <row r="5" spans="3:21" ht="17.25" customHeight="1">
      <c r="C5" s="1503"/>
      <c r="D5" s="1504"/>
      <c r="E5" s="271"/>
      <c r="F5" s="643" t="s">
        <v>1252</v>
      </c>
      <c r="G5" s="271"/>
      <c r="H5" s="647" t="s">
        <v>1252</v>
      </c>
      <c r="I5" s="644"/>
      <c r="J5" s="648" t="s">
        <v>1252</v>
      </c>
      <c r="K5" s="271"/>
      <c r="L5" s="647" t="s">
        <v>1252</v>
      </c>
      <c r="M5" s="644"/>
      <c r="N5" s="648" t="s">
        <v>1252</v>
      </c>
      <c r="O5" s="662"/>
      <c r="P5" s="1516"/>
      <c r="Q5" s="1516" t="s">
        <v>903</v>
      </c>
      <c r="R5" s="1516" t="s">
        <v>902</v>
      </c>
      <c r="S5" s="1516" t="s">
        <v>903</v>
      </c>
      <c r="T5" s="1516"/>
      <c r="U5" s="1535"/>
    </row>
    <row r="6" spans="1:21" ht="20.25" customHeight="1">
      <c r="A6" s="7"/>
      <c r="B6" s="7"/>
      <c r="C6" s="1527" t="s">
        <v>239</v>
      </c>
      <c r="D6" s="658" t="s">
        <v>221</v>
      </c>
      <c r="E6" s="650">
        <v>24</v>
      </c>
      <c r="F6" s="651">
        <v>0</v>
      </c>
      <c r="G6" s="652">
        <v>4</v>
      </c>
      <c r="H6" s="653">
        <v>0</v>
      </c>
      <c r="I6" s="650">
        <v>1</v>
      </c>
      <c r="J6" s="651">
        <v>0</v>
      </c>
      <c r="K6" s="652">
        <v>0</v>
      </c>
      <c r="L6" s="653">
        <v>0</v>
      </c>
      <c r="M6" s="650">
        <f aca="true" t="shared" si="0" ref="M6:M11">SUM(E6+G6+I6+K6)</f>
        <v>29</v>
      </c>
      <c r="N6" s="664">
        <v>0</v>
      </c>
      <c r="O6" s="156">
        <v>9</v>
      </c>
      <c r="P6" s="1224" t="s">
        <v>973</v>
      </c>
      <c r="Q6" s="153">
        <v>0</v>
      </c>
      <c r="R6" s="153" t="s">
        <v>369</v>
      </c>
      <c r="S6" s="153">
        <v>2</v>
      </c>
      <c r="T6" s="156">
        <v>0</v>
      </c>
      <c r="U6" s="157"/>
    </row>
    <row r="7" spans="1:21" ht="20.25" customHeight="1">
      <c r="A7" s="7"/>
      <c r="B7" s="7"/>
      <c r="C7" s="1528"/>
      <c r="D7" s="658" t="s">
        <v>222</v>
      </c>
      <c r="E7" s="650">
        <v>5</v>
      </c>
      <c r="F7" s="651">
        <v>0</v>
      </c>
      <c r="G7" s="652">
        <v>2</v>
      </c>
      <c r="H7" s="653">
        <v>0</v>
      </c>
      <c r="I7" s="650">
        <v>0</v>
      </c>
      <c r="J7" s="651">
        <v>0</v>
      </c>
      <c r="K7" s="652">
        <v>0</v>
      </c>
      <c r="L7" s="653">
        <v>0</v>
      </c>
      <c r="M7" s="650">
        <f t="shared" si="0"/>
        <v>7</v>
      </c>
      <c r="N7" s="664">
        <v>0</v>
      </c>
      <c r="O7" s="156">
        <v>4</v>
      </c>
      <c r="P7" s="1224" t="s">
        <v>974</v>
      </c>
      <c r="Q7" s="155">
        <v>0</v>
      </c>
      <c r="R7" s="153" t="s">
        <v>371</v>
      </c>
      <c r="S7" s="155">
        <v>1</v>
      </c>
      <c r="T7" s="156">
        <v>0</v>
      </c>
      <c r="U7" s="157"/>
    </row>
    <row r="8" spans="1:21" ht="20.25" customHeight="1">
      <c r="A8" s="7"/>
      <c r="B8" s="7"/>
      <c r="C8" s="1528"/>
      <c r="D8" s="658" t="s">
        <v>223</v>
      </c>
      <c r="E8" s="650">
        <v>7</v>
      </c>
      <c r="F8" s="651">
        <v>0</v>
      </c>
      <c r="G8" s="652">
        <v>0</v>
      </c>
      <c r="H8" s="653">
        <v>0</v>
      </c>
      <c r="I8" s="650">
        <v>1</v>
      </c>
      <c r="J8" s="651">
        <v>0</v>
      </c>
      <c r="K8" s="652">
        <v>0</v>
      </c>
      <c r="L8" s="653">
        <v>0</v>
      </c>
      <c r="M8" s="650">
        <f t="shared" si="0"/>
        <v>8</v>
      </c>
      <c r="N8" s="664">
        <v>0</v>
      </c>
      <c r="O8" s="156">
        <v>4</v>
      </c>
      <c r="P8" s="1224" t="s">
        <v>975</v>
      </c>
      <c r="Q8" s="155">
        <v>3</v>
      </c>
      <c r="R8" s="153" t="s">
        <v>370</v>
      </c>
      <c r="S8" s="155">
        <v>2</v>
      </c>
      <c r="T8" s="156">
        <v>0</v>
      </c>
      <c r="U8" s="157"/>
    </row>
    <row r="9" spans="1:21" ht="20.25" customHeight="1">
      <c r="A9" s="7"/>
      <c r="B9" s="7"/>
      <c r="C9" s="1528"/>
      <c r="D9" s="658" t="s">
        <v>224</v>
      </c>
      <c r="E9" s="650">
        <v>28</v>
      </c>
      <c r="F9" s="651">
        <v>0</v>
      </c>
      <c r="G9" s="652">
        <v>16</v>
      </c>
      <c r="H9" s="653">
        <v>0</v>
      </c>
      <c r="I9" s="650">
        <v>3</v>
      </c>
      <c r="J9" s="651">
        <v>0</v>
      </c>
      <c r="K9" s="652">
        <v>0</v>
      </c>
      <c r="L9" s="653">
        <v>0</v>
      </c>
      <c r="M9" s="650">
        <f t="shared" si="0"/>
        <v>47</v>
      </c>
      <c r="N9" s="664">
        <v>0</v>
      </c>
      <c r="O9" s="156">
        <v>6</v>
      </c>
      <c r="P9" s="1224" t="s">
        <v>976</v>
      </c>
      <c r="Q9" s="155">
        <v>0</v>
      </c>
      <c r="R9" s="153" t="s">
        <v>370</v>
      </c>
      <c r="S9" s="155">
        <v>2</v>
      </c>
      <c r="T9" s="156">
        <v>0</v>
      </c>
      <c r="U9" s="157"/>
    </row>
    <row r="10" spans="1:21" ht="20.25" customHeight="1">
      <c r="A10" s="7"/>
      <c r="B10" s="7"/>
      <c r="C10" s="1528"/>
      <c r="D10" s="195" t="s">
        <v>225</v>
      </c>
      <c r="E10" s="650">
        <v>8</v>
      </c>
      <c r="F10" s="651">
        <v>0</v>
      </c>
      <c r="G10" s="652">
        <v>1</v>
      </c>
      <c r="H10" s="653">
        <v>0</v>
      </c>
      <c r="I10" s="650">
        <v>0</v>
      </c>
      <c r="J10" s="651">
        <v>0</v>
      </c>
      <c r="K10" s="652">
        <v>0</v>
      </c>
      <c r="L10" s="653">
        <v>0</v>
      </c>
      <c r="M10" s="650">
        <f t="shared" si="0"/>
        <v>9</v>
      </c>
      <c r="N10" s="651">
        <v>0</v>
      </c>
      <c r="O10" s="154">
        <v>2</v>
      </c>
      <c r="P10" s="1224" t="s">
        <v>977</v>
      </c>
      <c r="Q10" s="153">
        <v>0</v>
      </c>
      <c r="R10" s="153" t="s">
        <v>370</v>
      </c>
      <c r="S10" s="155">
        <v>2</v>
      </c>
      <c r="T10" s="156">
        <v>0</v>
      </c>
      <c r="U10" s="157"/>
    </row>
    <row r="11" spans="1:21" ht="20.25" customHeight="1">
      <c r="A11" s="7"/>
      <c r="B11" s="7"/>
      <c r="C11" s="1529"/>
      <c r="D11" s="196" t="s">
        <v>226</v>
      </c>
      <c r="E11" s="650">
        <v>8</v>
      </c>
      <c r="F11" s="651">
        <v>0</v>
      </c>
      <c r="G11" s="652">
        <v>0</v>
      </c>
      <c r="H11" s="653">
        <v>0</v>
      </c>
      <c r="I11" s="650">
        <v>0</v>
      </c>
      <c r="J11" s="651">
        <v>0</v>
      </c>
      <c r="K11" s="652">
        <v>0</v>
      </c>
      <c r="L11" s="653">
        <v>0</v>
      </c>
      <c r="M11" s="650">
        <f t="shared" si="0"/>
        <v>8</v>
      </c>
      <c r="N11" s="665">
        <v>0</v>
      </c>
      <c r="O11" s="666">
        <v>1</v>
      </c>
      <c r="P11" s="1224" t="s">
        <v>978</v>
      </c>
      <c r="Q11" s="155">
        <v>0</v>
      </c>
      <c r="R11" s="153" t="s">
        <v>370</v>
      </c>
      <c r="S11" s="155">
        <v>2</v>
      </c>
      <c r="T11" s="156">
        <v>0</v>
      </c>
      <c r="U11" s="157"/>
    </row>
    <row r="12" spans="1:21" s="69" customFormat="1" ht="20.25" customHeight="1" thickBot="1">
      <c r="A12" s="7"/>
      <c r="B12" s="7"/>
      <c r="C12" s="1505" t="s">
        <v>240</v>
      </c>
      <c r="D12" s="1536"/>
      <c r="E12" s="656">
        <f>SUM(E6:E11)</f>
        <v>80</v>
      </c>
      <c r="F12" s="657">
        <v>0</v>
      </c>
      <c r="G12" s="656">
        <f>SUM(G6:G11)</f>
        <v>23</v>
      </c>
      <c r="H12" s="657">
        <v>0</v>
      </c>
      <c r="I12" s="656">
        <f>SUM(I6:I11)</f>
        <v>5</v>
      </c>
      <c r="J12" s="657">
        <v>0</v>
      </c>
      <c r="K12" s="656">
        <f>SUM(K6:K11)</f>
        <v>0</v>
      </c>
      <c r="L12" s="657">
        <v>0</v>
      </c>
      <c r="M12" s="656">
        <f>SUM(M6:M11)</f>
        <v>108</v>
      </c>
      <c r="N12" s="657">
        <v>0</v>
      </c>
      <c r="O12" s="1179">
        <f>SUM(O6:O11)</f>
        <v>26</v>
      </c>
      <c r="P12" s="1225" t="s">
        <v>979</v>
      </c>
      <c r="Q12" s="1179">
        <f>SUM(Q6:Q11)</f>
        <v>3</v>
      </c>
      <c r="R12" s="667" t="s">
        <v>1112</v>
      </c>
      <c r="S12" s="1179">
        <f>SUM(S6:S11)</f>
        <v>11</v>
      </c>
      <c r="T12" s="1164">
        <f>SUM(T6:T11)</f>
        <v>0</v>
      </c>
      <c r="U12" s="158"/>
    </row>
    <row r="13" spans="1:21" s="69" customFormat="1" ht="16.5" customHeight="1">
      <c r="A13" s="7"/>
      <c r="B13" s="7"/>
      <c r="C13" s="641"/>
      <c r="D13" s="24"/>
      <c r="E13" s="9"/>
      <c r="F13" s="9"/>
      <c r="G13" s="9"/>
      <c r="H13" s="9"/>
      <c r="I13" s="9"/>
      <c r="J13" s="9"/>
      <c r="K13" s="9"/>
      <c r="L13" s="9"/>
      <c r="M13" s="9"/>
      <c r="N13" s="9"/>
      <c r="O13" s="9"/>
      <c r="P13" s="1180"/>
      <c r="Q13" s="1181"/>
      <c r="R13" s="659"/>
      <c r="S13" s="668"/>
      <c r="T13" s="25"/>
      <c r="U13" s="669" t="s">
        <v>904</v>
      </c>
    </row>
    <row r="14" spans="1:21" s="69" customFormat="1" ht="11.25" customHeight="1">
      <c r="A14" s="7"/>
      <c r="B14" s="7"/>
      <c r="C14" s="670"/>
      <c r="D14" s="670"/>
      <c r="E14" s="9"/>
      <c r="F14" s="9"/>
      <c r="G14" s="9"/>
      <c r="H14" s="9"/>
      <c r="I14" s="9"/>
      <c r="J14" s="9"/>
      <c r="K14" s="9"/>
      <c r="L14" s="9"/>
      <c r="M14" s="9"/>
      <c r="N14" s="9"/>
      <c r="O14" s="9"/>
      <c r="P14" s="1182"/>
      <c r="Q14" s="1183"/>
      <c r="R14" s="10"/>
      <c r="S14" s="6"/>
      <c r="T14" s="6"/>
      <c r="U14" s="6"/>
    </row>
    <row r="15" spans="1:21" s="69" customFormat="1" ht="16.5" customHeight="1">
      <c r="A15" s="63"/>
      <c r="B15" s="63"/>
      <c r="C15" s="1495" t="s">
        <v>905</v>
      </c>
      <c r="D15" s="1495"/>
      <c r="E15" s="1495"/>
      <c r="F15" s="1495"/>
      <c r="G15" s="1495"/>
      <c r="H15" s="1495"/>
      <c r="I15" s="1495"/>
      <c r="J15" s="1495"/>
      <c r="K15" s="1495"/>
      <c r="L15" s="1495"/>
      <c r="M15" s="1495"/>
      <c r="N15" s="1495"/>
      <c r="O15" s="1495"/>
      <c r="P15" s="1495"/>
      <c r="Q15" s="1495"/>
      <c r="R15" s="1495"/>
      <c r="S15" s="1495"/>
      <c r="T15" s="1495"/>
      <c r="U15" s="1495"/>
    </row>
    <row r="16" spans="1:21" s="69" customFormat="1" ht="16.5" customHeight="1">
      <c r="A16" s="63"/>
      <c r="B16" s="63"/>
      <c r="C16" s="1495" t="s">
        <v>906</v>
      </c>
      <c r="D16" s="1495"/>
      <c r="E16" s="1495"/>
      <c r="F16" s="1495"/>
      <c r="G16" s="1495"/>
      <c r="H16" s="1495"/>
      <c r="I16" s="1495"/>
      <c r="J16" s="1495"/>
      <c r="K16" s="1495"/>
      <c r="L16" s="1495"/>
      <c r="M16" s="1495"/>
      <c r="N16" s="1495"/>
      <c r="O16" s="1495"/>
      <c r="P16" s="1495"/>
      <c r="Q16" s="1495"/>
      <c r="R16" s="1495"/>
      <c r="S16" s="1495"/>
      <c r="T16" s="1495"/>
      <c r="U16" s="1495"/>
    </row>
    <row r="17" spans="1:21" s="69" customFormat="1" ht="26.25" customHeight="1">
      <c r="A17" s="63"/>
      <c r="B17" s="63"/>
      <c r="C17" s="1495" t="s">
        <v>907</v>
      </c>
      <c r="D17" s="1495"/>
      <c r="E17" s="1495"/>
      <c r="F17" s="1495"/>
      <c r="G17" s="1495"/>
      <c r="H17" s="1495"/>
      <c r="I17" s="1495"/>
      <c r="J17" s="1495"/>
      <c r="K17" s="1495"/>
      <c r="L17" s="1495"/>
      <c r="M17" s="1495"/>
      <c r="N17" s="1495"/>
      <c r="O17" s="1495"/>
      <c r="P17" s="1495"/>
      <c r="Q17" s="1495"/>
      <c r="R17" s="1495"/>
      <c r="S17" s="1495"/>
      <c r="T17" s="1495"/>
      <c r="U17" s="1495"/>
    </row>
    <row r="18" spans="3:21" ht="18.75" customHeight="1">
      <c r="C18" s="1495" t="s">
        <v>1264</v>
      </c>
      <c r="D18" s="1495"/>
      <c r="E18" s="1495"/>
      <c r="F18" s="1495"/>
      <c r="G18" s="1495"/>
      <c r="H18" s="1495"/>
      <c r="I18" s="1495"/>
      <c r="J18" s="1495"/>
      <c r="K18" s="1495"/>
      <c r="L18" s="1495"/>
      <c r="M18" s="1495"/>
      <c r="N18" s="1495"/>
      <c r="O18" s="1495"/>
      <c r="P18" s="1495"/>
      <c r="Q18" s="1495"/>
      <c r="R18" s="1495"/>
      <c r="S18" s="1495"/>
      <c r="T18" s="1495"/>
      <c r="U18" s="1495"/>
    </row>
    <row r="19" spans="3:21" ht="39" customHeight="1">
      <c r="C19" s="1495" t="s">
        <v>1265</v>
      </c>
      <c r="D19" s="1495"/>
      <c r="E19" s="1495"/>
      <c r="F19" s="1495"/>
      <c r="G19" s="1495"/>
      <c r="H19" s="1495"/>
      <c r="I19" s="1495"/>
      <c r="J19" s="1495"/>
      <c r="K19" s="1495"/>
      <c r="L19" s="1495"/>
      <c r="M19" s="1495"/>
      <c r="N19" s="1495"/>
      <c r="O19" s="1495"/>
      <c r="P19" s="1495"/>
      <c r="Q19" s="1495"/>
      <c r="R19" s="1495"/>
      <c r="S19" s="1495"/>
      <c r="T19" s="1495"/>
      <c r="U19" s="1495"/>
    </row>
    <row r="20" spans="3:21" ht="18.75" customHeight="1">
      <c r="C20" s="1495" t="s">
        <v>1266</v>
      </c>
      <c r="D20" s="1495"/>
      <c r="E20" s="1495"/>
      <c r="F20" s="1495"/>
      <c r="G20" s="1495"/>
      <c r="H20" s="1495"/>
      <c r="I20" s="1495"/>
      <c r="J20" s="1495"/>
      <c r="K20" s="1495"/>
      <c r="L20" s="1495"/>
      <c r="M20" s="1495"/>
      <c r="N20" s="1495"/>
      <c r="O20" s="1495"/>
      <c r="P20" s="1495"/>
      <c r="Q20" s="1495"/>
      <c r="R20" s="1495"/>
      <c r="S20" s="1495"/>
      <c r="T20" s="1495"/>
      <c r="U20" s="1495"/>
    </row>
    <row r="21" spans="3:21" ht="16.5" customHeight="1">
      <c r="C21" s="1495" t="s">
        <v>1267</v>
      </c>
      <c r="D21" s="1495"/>
      <c r="E21" s="1495"/>
      <c r="F21" s="1495"/>
      <c r="G21" s="1495"/>
      <c r="H21" s="1495"/>
      <c r="I21" s="1495"/>
      <c r="J21" s="1495"/>
      <c r="K21" s="1495"/>
      <c r="L21" s="1495"/>
      <c r="M21" s="1495"/>
      <c r="N21" s="1495"/>
      <c r="O21" s="1495"/>
      <c r="P21" s="1495"/>
      <c r="Q21" s="1495"/>
      <c r="R21" s="1495"/>
      <c r="S21" s="1495"/>
      <c r="T21" s="1495"/>
      <c r="U21" s="1495"/>
    </row>
    <row r="22" spans="3:21" ht="28.5" customHeight="1">
      <c r="C22" s="1495" t="s">
        <v>97</v>
      </c>
      <c r="D22" s="1495"/>
      <c r="E22" s="1495"/>
      <c r="F22" s="1495"/>
      <c r="G22" s="1495"/>
      <c r="H22" s="1495"/>
      <c r="I22" s="1495"/>
      <c r="J22" s="1495"/>
      <c r="K22" s="1495"/>
      <c r="L22" s="1495"/>
      <c r="M22" s="1495"/>
      <c r="N22" s="1495"/>
      <c r="O22" s="1495"/>
      <c r="P22" s="1495"/>
      <c r="Q22" s="1495"/>
      <c r="R22" s="1495"/>
      <c r="S22" s="1495"/>
      <c r="T22" s="1495"/>
      <c r="U22" s="1495"/>
    </row>
    <row r="23" spans="3:21" ht="28.5" customHeight="1">
      <c r="C23" s="1495" t="s">
        <v>1268</v>
      </c>
      <c r="D23" s="1495"/>
      <c r="E23" s="1495"/>
      <c r="F23" s="1495"/>
      <c r="G23" s="1495"/>
      <c r="H23" s="1495"/>
      <c r="I23" s="1495"/>
      <c r="J23" s="1495"/>
      <c r="K23" s="1495"/>
      <c r="L23" s="1495"/>
      <c r="M23" s="1495"/>
      <c r="N23" s="1495"/>
      <c r="O23" s="1495"/>
      <c r="P23" s="1495"/>
      <c r="Q23" s="1495"/>
      <c r="R23" s="1495"/>
      <c r="S23" s="1495"/>
      <c r="T23" s="1495"/>
      <c r="U23" s="1495"/>
    </row>
    <row r="24" spans="3:21" ht="27" customHeight="1">
      <c r="C24" s="1495" t="s">
        <v>578</v>
      </c>
      <c r="D24" s="1495"/>
      <c r="E24" s="1495"/>
      <c r="F24" s="1495"/>
      <c r="G24" s="1495"/>
      <c r="H24" s="1495"/>
      <c r="I24" s="1495"/>
      <c r="J24" s="1495"/>
      <c r="K24" s="1495"/>
      <c r="L24" s="1495"/>
      <c r="M24" s="1495"/>
      <c r="N24" s="1495"/>
      <c r="O24" s="1495"/>
      <c r="P24" s="1495"/>
      <c r="Q24" s="1495"/>
      <c r="R24" s="1495"/>
      <c r="S24" s="1495"/>
      <c r="T24" s="1495"/>
      <c r="U24" s="1495"/>
    </row>
    <row r="25" spans="3:21" ht="27" customHeight="1">
      <c r="C25" s="1495" t="s">
        <v>846</v>
      </c>
      <c r="D25" s="1495"/>
      <c r="E25" s="1495"/>
      <c r="F25" s="1495"/>
      <c r="G25" s="1495"/>
      <c r="H25" s="1495"/>
      <c r="I25" s="1495"/>
      <c r="J25" s="1495"/>
      <c r="K25" s="1495"/>
      <c r="L25" s="1495"/>
      <c r="M25" s="1495"/>
      <c r="N25" s="1495"/>
      <c r="O25" s="1495"/>
      <c r="P25" s="1495"/>
      <c r="Q25" s="1495"/>
      <c r="R25" s="1495"/>
      <c r="S25" s="1495"/>
      <c r="T25" s="1495"/>
      <c r="U25" s="1495"/>
    </row>
    <row r="26" spans="3:21" ht="18" customHeight="1">
      <c r="C26" s="1495" t="s">
        <v>847</v>
      </c>
      <c r="D26" s="1495"/>
      <c r="E26" s="1495"/>
      <c r="F26" s="1495"/>
      <c r="G26" s="1495"/>
      <c r="H26" s="1495"/>
      <c r="I26" s="1495"/>
      <c r="J26" s="1495"/>
      <c r="K26" s="1495"/>
      <c r="L26" s="1495"/>
      <c r="M26" s="1495"/>
      <c r="N26" s="1495"/>
      <c r="O26" s="1495"/>
      <c r="P26" s="1495"/>
      <c r="Q26" s="1495"/>
      <c r="R26" s="1495"/>
      <c r="S26" s="1495"/>
      <c r="T26" s="1495"/>
      <c r="U26" s="1495"/>
    </row>
    <row r="27" spans="3:21" ht="30.75" customHeight="1">
      <c r="C27" s="1495" t="s">
        <v>1058</v>
      </c>
      <c r="D27" s="1495"/>
      <c r="E27" s="1495"/>
      <c r="F27" s="1495"/>
      <c r="G27" s="1495"/>
      <c r="H27" s="1495"/>
      <c r="I27" s="1495"/>
      <c r="J27" s="1495"/>
      <c r="K27" s="1495"/>
      <c r="L27" s="1495"/>
      <c r="M27" s="1495"/>
      <c r="N27" s="1495"/>
      <c r="O27" s="1495"/>
      <c r="P27" s="1495"/>
      <c r="Q27" s="1495"/>
      <c r="R27" s="1495"/>
      <c r="S27" s="1495"/>
      <c r="T27" s="1495"/>
      <c r="U27" s="1495"/>
    </row>
  </sheetData>
  <mergeCells count="30">
    <mergeCell ref="C15:U15"/>
    <mergeCell ref="C26:U26"/>
    <mergeCell ref="C27:U27"/>
    <mergeCell ref="C20:U20"/>
    <mergeCell ref="C24:U24"/>
    <mergeCell ref="C16:U16"/>
    <mergeCell ref="C19:U19"/>
    <mergeCell ref="C18:U18"/>
    <mergeCell ref="U3:U5"/>
    <mergeCell ref="C17:U17"/>
    <mergeCell ref="C25:U25"/>
    <mergeCell ref="C22:U22"/>
    <mergeCell ref="C23:U23"/>
    <mergeCell ref="C21:U21"/>
    <mergeCell ref="C12:D12"/>
    <mergeCell ref="C3:D5"/>
    <mergeCell ref="T3:T5"/>
    <mergeCell ref="R3:S3"/>
    <mergeCell ref="P3:Q3"/>
    <mergeCell ref="E3:O3"/>
    <mergeCell ref="E4:F4"/>
    <mergeCell ref="G4:H4"/>
    <mergeCell ref="I4:J4"/>
    <mergeCell ref="P4:P5"/>
    <mergeCell ref="Q4:Q5"/>
    <mergeCell ref="C6:C11"/>
    <mergeCell ref="R4:R5"/>
    <mergeCell ref="S4:S5"/>
    <mergeCell ref="K4:L4"/>
    <mergeCell ref="M4:N4"/>
  </mergeCells>
  <printOptions/>
  <pageMargins left="0.7874015748031497" right="0" top="0.984251968503937" bottom="0.3937007874015748" header="0.5118110236220472" footer="0"/>
  <pageSetup firstPageNumber="33" useFirstPageNumber="1" horizontalDpi="600" verticalDpi="600" orientation="landscape" paperSize="9" scale="89" r:id="rId1"/>
  <headerFooter alignWithMargins="0">
    <oddFooter>&amp;R&amp;P</oddFooter>
  </headerFooter>
</worksheet>
</file>

<file path=xl/worksheets/sheet24.xml><?xml version="1.0" encoding="utf-8"?>
<worksheet xmlns="http://schemas.openxmlformats.org/spreadsheetml/2006/main" xmlns:r="http://schemas.openxmlformats.org/officeDocument/2006/relationships">
  <sheetPr codeName="Sheet14"/>
  <dimension ref="A1:P30"/>
  <sheetViews>
    <sheetView zoomScale="75" zoomScaleNormal="75" zoomScaleSheetLayoutView="100" workbookViewId="0" topLeftCell="A1">
      <selection activeCell="F26" sqref="F26"/>
    </sheetView>
  </sheetViews>
  <sheetFormatPr defaultColWidth="9.140625" defaultRowHeight="15" customHeight="1"/>
  <cols>
    <col min="1" max="2" width="2.8515625" style="1" customWidth="1"/>
    <col min="3" max="3" width="16.8515625" style="4" customWidth="1"/>
    <col min="4" max="4" width="12.8515625" style="4" customWidth="1"/>
    <col min="5" max="14" width="9.7109375" style="4" customWidth="1"/>
    <col min="15" max="15" width="11.140625" style="4" customWidth="1"/>
    <col min="16" max="16384" width="9.140625" style="4" customWidth="1"/>
  </cols>
  <sheetData>
    <row r="1" spans="1:2" ht="15" customHeight="1">
      <c r="A1" s="481" t="s">
        <v>486</v>
      </c>
      <c r="B1" s="4"/>
    </row>
    <row r="2" ht="15" customHeight="1" thickBot="1">
      <c r="O2" s="59" t="s">
        <v>497</v>
      </c>
    </row>
    <row r="3" spans="3:15" ht="15" customHeight="1">
      <c r="C3" s="1552" t="s">
        <v>452</v>
      </c>
      <c r="D3" s="1554" t="s">
        <v>453</v>
      </c>
      <c r="E3" s="128" t="s">
        <v>614</v>
      </c>
      <c r="F3" s="197" t="s">
        <v>615</v>
      </c>
      <c r="G3" s="197" t="s">
        <v>616</v>
      </c>
      <c r="H3" s="197" t="s">
        <v>617</v>
      </c>
      <c r="I3" s="197" t="s">
        <v>618</v>
      </c>
      <c r="J3" s="197" t="s">
        <v>619</v>
      </c>
      <c r="K3" s="197" t="s">
        <v>620</v>
      </c>
      <c r="L3" s="197" t="s">
        <v>621</v>
      </c>
      <c r="M3" s="197" t="s">
        <v>622</v>
      </c>
      <c r="N3" s="197" t="s">
        <v>623</v>
      </c>
      <c r="O3" s="1550" t="s">
        <v>874</v>
      </c>
    </row>
    <row r="4" spans="3:15" ht="15" customHeight="1">
      <c r="C4" s="1553"/>
      <c r="D4" s="1541"/>
      <c r="E4" s="99" t="s">
        <v>451</v>
      </c>
      <c r="F4" s="198" t="s">
        <v>624</v>
      </c>
      <c r="G4" s="198" t="s">
        <v>625</v>
      </c>
      <c r="H4" s="198" t="s">
        <v>626</v>
      </c>
      <c r="I4" s="198" t="s">
        <v>627</v>
      </c>
      <c r="J4" s="198" t="s">
        <v>637</v>
      </c>
      <c r="K4" s="198" t="s">
        <v>638</v>
      </c>
      <c r="L4" s="198" t="s">
        <v>639</v>
      </c>
      <c r="M4" s="198" t="s">
        <v>640</v>
      </c>
      <c r="N4" s="198" t="s">
        <v>641</v>
      </c>
      <c r="O4" s="1551"/>
    </row>
    <row r="5" spans="3:15" ht="15" customHeight="1">
      <c r="C5" s="1543" t="s">
        <v>1001</v>
      </c>
      <c r="D5" s="1540" t="s">
        <v>454</v>
      </c>
      <c r="E5" s="200" t="s">
        <v>1002</v>
      </c>
      <c r="F5" s="200">
        <v>13</v>
      </c>
      <c r="G5" s="200">
        <v>19</v>
      </c>
      <c r="H5" s="200">
        <v>16</v>
      </c>
      <c r="I5" s="200">
        <v>21</v>
      </c>
      <c r="J5" s="200">
        <v>10</v>
      </c>
      <c r="K5" s="200" t="s">
        <v>1002</v>
      </c>
      <c r="L5" s="200" t="s">
        <v>1002</v>
      </c>
      <c r="M5" s="200" t="s">
        <v>1002</v>
      </c>
      <c r="N5" s="200" t="s">
        <v>1002</v>
      </c>
      <c r="O5" s="702">
        <f>F5+G5+H5+I5+J5</f>
        <v>79</v>
      </c>
    </row>
    <row r="6" spans="3:15" ht="15" customHeight="1">
      <c r="C6" s="1544"/>
      <c r="D6" s="1541"/>
      <c r="E6" s="701" t="s">
        <v>891</v>
      </c>
      <c r="F6" s="703">
        <f>F5/O5</f>
        <v>0.16455696202531644</v>
      </c>
      <c r="G6" s="703">
        <f>G5/O5</f>
        <v>0.24050632911392406</v>
      </c>
      <c r="H6" s="703">
        <f>H5/O5</f>
        <v>0.20253164556962025</v>
      </c>
      <c r="I6" s="703">
        <f>I5/O5</f>
        <v>0.26582278481012656</v>
      </c>
      <c r="J6" s="703">
        <f>J5/O5</f>
        <v>0.12658227848101267</v>
      </c>
      <c r="K6" s="701" t="s">
        <v>893</v>
      </c>
      <c r="L6" s="701" t="s">
        <v>893</v>
      </c>
      <c r="M6" s="701" t="s">
        <v>893</v>
      </c>
      <c r="N6" s="701" t="s">
        <v>893</v>
      </c>
      <c r="O6" s="159" t="s">
        <v>642</v>
      </c>
    </row>
    <row r="7" spans="3:15" ht="15" customHeight="1">
      <c r="C7" s="1544"/>
      <c r="D7" s="1546" t="s">
        <v>484</v>
      </c>
      <c r="E7" s="200" t="s">
        <v>1002</v>
      </c>
      <c r="F7" s="200" t="s">
        <v>1002</v>
      </c>
      <c r="G7" s="200" t="s">
        <v>1002</v>
      </c>
      <c r="H7" s="200" t="s">
        <v>1002</v>
      </c>
      <c r="I7" s="200" t="s">
        <v>1002</v>
      </c>
      <c r="J7" s="200">
        <v>13</v>
      </c>
      <c r="K7" s="200">
        <v>8</v>
      </c>
      <c r="L7" s="200">
        <v>2</v>
      </c>
      <c r="M7" s="200" t="s">
        <v>1002</v>
      </c>
      <c r="N7" s="200" t="s">
        <v>1002</v>
      </c>
      <c r="O7" s="702">
        <f>J7+K7+L7</f>
        <v>23</v>
      </c>
    </row>
    <row r="8" spans="3:15" ht="15" customHeight="1">
      <c r="C8" s="1544"/>
      <c r="D8" s="1547"/>
      <c r="E8" s="701" t="s">
        <v>891</v>
      </c>
      <c r="F8" s="701" t="s">
        <v>893</v>
      </c>
      <c r="G8" s="701" t="s">
        <v>893</v>
      </c>
      <c r="H8" s="701" t="s">
        <v>893</v>
      </c>
      <c r="I8" s="701" t="s">
        <v>893</v>
      </c>
      <c r="J8" s="703">
        <f>J7/O7</f>
        <v>0.5652173913043478</v>
      </c>
      <c r="K8" s="703">
        <f>K7/O7</f>
        <v>0.34782608695652173</v>
      </c>
      <c r="L8" s="703">
        <f>L7/O7</f>
        <v>0.08695652173913043</v>
      </c>
      <c r="M8" s="701" t="s">
        <v>893</v>
      </c>
      <c r="N8" s="701" t="s">
        <v>893</v>
      </c>
      <c r="O8" s="159" t="s">
        <v>643</v>
      </c>
    </row>
    <row r="9" spans="3:15" ht="15" customHeight="1">
      <c r="C9" s="1544"/>
      <c r="D9" s="1540" t="s">
        <v>455</v>
      </c>
      <c r="E9" s="200" t="s">
        <v>1002</v>
      </c>
      <c r="F9" s="200" t="s">
        <v>1002</v>
      </c>
      <c r="G9" s="200" t="s">
        <v>1002</v>
      </c>
      <c r="H9" s="200" t="s">
        <v>1002</v>
      </c>
      <c r="I9" s="200" t="s">
        <v>1002</v>
      </c>
      <c r="J9" s="200" t="s">
        <v>1002</v>
      </c>
      <c r="K9" s="200">
        <v>2</v>
      </c>
      <c r="L9" s="200">
        <v>3</v>
      </c>
      <c r="M9" s="200" t="s">
        <v>1002</v>
      </c>
      <c r="N9" s="200" t="s">
        <v>1002</v>
      </c>
      <c r="O9" s="702">
        <f>K9+L9</f>
        <v>5</v>
      </c>
    </row>
    <row r="10" spans="3:15" ht="15" customHeight="1">
      <c r="C10" s="1544"/>
      <c r="D10" s="1541"/>
      <c r="E10" s="701" t="s">
        <v>891</v>
      </c>
      <c r="F10" s="701" t="s">
        <v>893</v>
      </c>
      <c r="G10" s="701" t="s">
        <v>893</v>
      </c>
      <c r="H10" s="701" t="s">
        <v>893</v>
      </c>
      <c r="I10" s="701" t="s">
        <v>893</v>
      </c>
      <c r="J10" s="701" t="s">
        <v>893</v>
      </c>
      <c r="K10" s="1205">
        <f>K9/O9</f>
        <v>0.4</v>
      </c>
      <c r="L10" s="1205">
        <f>L9/O9</f>
        <v>0.6</v>
      </c>
      <c r="M10" s="701" t="s">
        <v>893</v>
      </c>
      <c r="N10" s="701" t="s">
        <v>893</v>
      </c>
      <c r="O10" s="159" t="s">
        <v>644</v>
      </c>
    </row>
    <row r="11" spans="3:15" ht="15" customHeight="1">
      <c r="C11" s="1544"/>
      <c r="D11" s="1546" t="s">
        <v>485</v>
      </c>
      <c r="E11" s="200" t="s">
        <v>1002</v>
      </c>
      <c r="F11" s="200" t="s">
        <v>1002</v>
      </c>
      <c r="G11" s="200" t="s">
        <v>1002</v>
      </c>
      <c r="H11" s="200" t="s">
        <v>1002</v>
      </c>
      <c r="I11" s="200" t="s">
        <v>1002</v>
      </c>
      <c r="J11" s="200" t="s">
        <v>1002</v>
      </c>
      <c r="K11" s="200" t="s">
        <v>1002</v>
      </c>
      <c r="L11" s="200" t="s">
        <v>1002</v>
      </c>
      <c r="M11" s="200" t="s">
        <v>1002</v>
      </c>
      <c r="N11" s="200" t="s">
        <v>1002</v>
      </c>
      <c r="O11" s="702" t="s">
        <v>1002</v>
      </c>
    </row>
    <row r="12" spans="3:15" ht="15" customHeight="1">
      <c r="C12" s="1544"/>
      <c r="D12" s="1547"/>
      <c r="E12" s="701" t="s">
        <v>891</v>
      </c>
      <c r="F12" s="701" t="s">
        <v>893</v>
      </c>
      <c r="G12" s="701" t="s">
        <v>893</v>
      </c>
      <c r="H12" s="701" t="s">
        <v>893</v>
      </c>
      <c r="I12" s="701" t="s">
        <v>893</v>
      </c>
      <c r="J12" s="701" t="s">
        <v>893</v>
      </c>
      <c r="K12" s="701" t="s">
        <v>893</v>
      </c>
      <c r="L12" s="701" t="s">
        <v>893</v>
      </c>
      <c r="M12" s="701" t="s">
        <v>893</v>
      </c>
      <c r="N12" s="701" t="s">
        <v>893</v>
      </c>
      <c r="O12" s="159" t="s">
        <v>892</v>
      </c>
    </row>
    <row r="13" spans="1:15" s="14" customFormat="1" ht="15" customHeight="1">
      <c r="A13" s="13"/>
      <c r="B13" s="13"/>
      <c r="C13" s="1544"/>
      <c r="D13" s="1540" t="s">
        <v>457</v>
      </c>
      <c r="E13" s="200" t="s">
        <v>1002</v>
      </c>
      <c r="F13" s="706">
        <f>F5</f>
        <v>13</v>
      </c>
      <c r="G13" s="706">
        <f>G5</f>
        <v>19</v>
      </c>
      <c r="H13" s="706">
        <f>H5</f>
        <v>16</v>
      </c>
      <c r="I13" s="706">
        <f>I5</f>
        <v>21</v>
      </c>
      <c r="J13" s="706">
        <f>J5+J7</f>
        <v>23</v>
      </c>
      <c r="K13" s="706">
        <f>K7+K9</f>
        <v>10</v>
      </c>
      <c r="L13" s="706">
        <f>L7+L9</f>
        <v>5</v>
      </c>
      <c r="M13" s="200" t="s">
        <v>1002</v>
      </c>
      <c r="N13" s="200" t="s">
        <v>1002</v>
      </c>
      <c r="O13" s="160" t="s">
        <v>1004</v>
      </c>
    </row>
    <row r="14" spans="1:15" s="14" customFormat="1" ht="15" customHeight="1">
      <c r="A14" s="13"/>
      <c r="B14" s="13"/>
      <c r="C14" s="1545"/>
      <c r="D14" s="1541"/>
      <c r="E14" s="701" t="s">
        <v>891</v>
      </c>
      <c r="F14" s="704">
        <f>F13/O13</f>
        <v>0.12149532710280374</v>
      </c>
      <c r="G14" s="704">
        <f>G13/O13</f>
        <v>0.17757009345794392</v>
      </c>
      <c r="H14" s="1206">
        <f>H13/O13</f>
        <v>0.14953271028037382</v>
      </c>
      <c r="I14" s="704">
        <f>I13/O13</f>
        <v>0.19626168224299065</v>
      </c>
      <c r="J14" s="704">
        <f>J13/O13</f>
        <v>0.21495327102803738</v>
      </c>
      <c r="K14" s="704">
        <f>K13/O13</f>
        <v>0.09345794392523364</v>
      </c>
      <c r="L14" s="704">
        <f>L13/O13</f>
        <v>0.04672897196261682</v>
      </c>
      <c r="M14" s="701" t="s">
        <v>893</v>
      </c>
      <c r="N14" s="701" t="s">
        <v>893</v>
      </c>
      <c r="O14" s="160" t="s">
        <v>456</v>
      </c>
    </row>
    <row r="15" spans="1:15" s="14" customFormat="1" ht="15" customHeight="1">
      <c r="A15" s="13"/>
      <c r="B15" s="13"/>
      <c r="C15" s="1543" t="s">
        <v>918</v>
      </c>
      <c r="D15" s="1540" t="s">
        <v>454</v>
      </c>
      <c r="E15" s="200" t="s">
        <v>1002</v>
      </c>
      <c r="F15" s="200">
        <v>4</v>
      </c>
      <c r="G15" s="200">
        <v>3</v>
      </c>
      <c r="H15" s="200">
        <v>8</v>
      </c>
      <c r="I15" s="200">
        <v>3</v>
      </c>
      <c r="J15" s="200">
        <v>2</v>
      </c>
      <c r="K15" s="200" t="s">
        <v>1002</v>
      </c>
      <c r="L15" s="200" t="s">
        <v>1002</v>
      </c>
      <c r="M15" s="200" t="s">
        <v>1002</v>
      </c>
      <c r="N15" s="200" t="s">
        <v>1002</v>
      </c>
      <c r="O15" s="702">
        <f>F15+G15+H15+I15+J15</f>
        <v>20</v>
      </c>
    </row>
    <row r="16" spans="1:15" s="14" customFormat="1" ht="15" customHeight="1">
      <c r="A16" s="13"/>
      <c r="B16" s="13"/>
      <c r="C16" s="1544"/>
      <c r="D16" s="1541"/>
      <c r="E16" s="701" t="s">
        <v>891</v>
      </c>
      <c r="F16" s="1205">
        <f>F15/O15</f>
        <v>0.2</v>
      </c>
      <c r="G16" s="1205">
        <f>G15/O15</f>
        <v>0.15</v>
      </c>
      <c r="H16" s="1205">
        <f>H15/O15</f>
        <v>0.4</v>
      </c>
      <c r="I16" s="1205">
        <f>I15/O15</f>
        <v>0.15</v>
      </c>
      <c r="J16" s="1205">
        <f>J15/O15</f>
        <v>0.1</v>
      </c>
      <c r="K16" s="701" t="s">
        <v>893</v>
      </c>
      <c r="L16" s="701" t="s">
        <v>893</v>
      </c>
      <c r="M16" s="701" t="s">
        <v>893</v>
      </c>
      <c r="N16" s="701" t="s">
        <v>893</v>
      </c>
      <c r="O16" s="159" t="s">
        <v>642</v>
      </c>
    </row>
    <row r="17" spans="1:15" s="14" customFormat="1" ht="15" customHeight="1">
      <c r="A17" s="13"/>
      <c r="B17" s="13"/>
      <c r="C17" s="1544"/>
      <c r="D17" s="1546" t="s">
        <v>484</v>
      </c>
      <c r="E17" s="200" t="s">
        <v>1002</v>
      </c>
      <c r="F17" s="200" t="s">
        <v>1002</v>
      </c>
      <c r="G17" s="200" t="s">
        <v>1002</v>
      </c>
      <c r="H17" s="200">
        <v>4</v>
      </c>
      <c r="I17" s="200">
        <v>3</v>
      </c>
      <c r="J17" s="200">
        <v>3</v>
      </c>
      <c r="K17" s="200">
        <v>1</v>
      </c>
      <c r="L17" s="200" t="s">
        <v>1002</v>
      </c>
      <c r="M17" s="200" t="s">
        <v>1002</v>
      </c>
      <c r="N17" s="200" t="s">
        <v>324</v>
      </c>
      <c r="O17" s="702">
        <f>H17+I17+J17+K17</f>
        <v>11</v>
      </c>
    </row>
    <row r="18" spans="1:15" s="14" customFormat="1" ht="15" customHeight="1">
      <c r="A18" s="13"/>
      <c r="B18" s="13"/>
      <c r="C18" s="1544"/>
      <c r="D18" s="1547"/>
      <c r="E18" s="701" t="s">
        <v>891</v>
      </c>
      <c r="F18" s="701" t="s">
        <v>893</v>
      </c>
      <c r="G18" s="701" t="s">
        <v>893</v>
      </c>
      <c r="H18" s="703">
        <f>H17/O17</f>
        <v>0.36363636363636365</v>
      </c>
      <c r="I18" s="703">
        <f>I17/O17</f>
        <v>0.2727272727272727</v>
      </c>
      <c r="J18" s="703">
        <f>J17/O17</f>
        <v>0.2727272727272727</v>
      </c>
      <c r="K18" s="703">
        <f>K17/O17</f>
        <v>0.09090909090909091</v>
      </c>
      <c r="L18" s="701" t="s">
        <v>893</v>
      </c>
      <c r="M18" s="701" t="s">
        <v>893</v>
      </c>
      <c r="N18" s="701" t="s">
        <v>893</v>
      </c>
      <c r="O18" s="159" t="s">
        <v>643</v>
      </c>
    </row>
    <row r="19" spans="1:15" s="14" customFormat="1" ht="15" customHeight="1">
      <c r="A19" s="13"/>
      <c r="B19" s="13"/>
      <c r="C19" s="1544"/>
      <c r="D19" s="1540" t="s">
        <v>455</v>
      </c>
      <c r="E19" s="200" t="s">
        <v>1002</v>
      </c>
      <c r="F19" s="200" t="s">
        <v>1002</v>
      </c>
      <c r="G19" s="200" t="s">
        <v>1002</v>
      </c>
      <c r="H19" s="200" t="s">
        <v>1002</v>
      </c>
      <c r="I19" s="200" t="s">
        <v>1002</v>
      </c>
      <c r="J19" s="200" t="s">
        <v>1002</v>
      </c>
      <c r="K19" s="200" t="s">
        <v>1002</v>
      </c>
      <c r="L19" s="200" t="s">
        <v>1002</v>
      </c>
      <c r="M19" s="200">
        <v>1</v>
      </c>
      <c r="N19" s="200" t="s">
        <v>1002</v>
      </c>
      <c r="O19" s="702">
        <f>M19</f>
        <v>1</v>
      </c>
    </row>
    <row r="20" spans="1:15" s="14" customFormat="1" ht="15" customHeight="1">
      <c r="A20" s="13"/>
      <c r="B20" s="13"/>
      <c r="C20" s="1544"/>
      <c r="D20" s="1541"/>
      <c r="E20" s="701" t="s">
        <v>891</v>
      </c>
      <c r="F20" s="701" t="s">
        <v>893</v>
      </c>
      <c r="G20" s="701" t="s">
        <v>893</v>
      </c>
      <c r="H20" s="701" t="s">
        <v>893</v>
      </c>
      <c r="I20" s="701" t="s">
        <v>893</v>
      </c>
      <c r="J20" s="701" t="s">
        <v>893</v>
      </c>
      <c r="K20" s="701" t="s">
        <v>893</v>
      </c>
      <c r="L20" s="701" t="s">
        <v>893</v>
      </c>
      <c r="M20" s="703">
        <f>M19/O19</f>
        <v>1</v>
      </c>
      <c r="N20" s="701" t="s">
        <v>893</v>
      </c>
      <c r="O20" s="159" t="s">
        <v>644</v>
      </c>
    </row>
    <row r="21" spans="1:15" s="14" customFormat="1" ht="15" customHeight="1">
      <c r="A21" s="13"/>
      <c r="B21" s="13"/>
      <c r="C21" s="1544"/>
      <c r="D21" s="1546" t="s">
        <v>485</v>
      </c>
      <c r="E21" s="200" t="s">
        <v>1002</v>
      </c>
      <c r="F21" s="200" t="s">
        <v>1002</v>
      </c>
      <c r="G21" s="200" t="s">
        <v>1002</v>
      </c>
      <c r="H21" s="200" t="s">
        <v>1002</v>
      </c>
      <c r="I21" s="200" t="s">
        <v>1002</v>
      </c>
      <c r="J21" s="200" t="s">
        <v>1002</v>
      </c>
      <c r="K21" s="200" t="s">
        <v>1002</v>
      </c>
      <c r="L21" s="200" t="s">
        <v>1002</v>
      </c>
      <c r="M21" s="200" t="s">
        <v>1002</v>
      </c>
      <c r="N21" s="200" t="s">
        <v>1002</v>
      </c>
      <c r="O21" s="702" t="s">
        <v>1002</v>
      </c>
    </row>
    <row r="22" spans="1:15" s="14" customFormat="1" ht="15" customHeight="1">
      <c r="A22" s="13"/>
      <c r="B22" s="13"/>
      <c r="C22" s="1544"/>
      <c r="D22" s="1547"/>
      <c r="E22" s="701" t="s">
        <v>891</v>
      </c>
      <c r="F22" s="701" t="s">
        <v>893</v>
      </c>
      <c r="G22" s="701" t="s">
        <v>893</v>
      </c>
      <c r="H22" s="701" t="s">
        <v>893</v>
      </c>
      <c r="I22" s="701" t="s">
        <v>893</v>
      </c>
      <c r="J22" s="701" t="s">
        <v>893</v>
      </c>
      <c r="K22" s="701" t="s">
        <v>893</v>
      </c>
      <c r="L22" s="701" t="s">
        <v>893</v>
      </c>
      <c r="M22" s="701" t="s">
        <v>893</v>
      </c>
      <c r="N22" s="701" t="s">
        <v>893</v>
      </c>
      <c r="O22" s="159" t="s">
        <v>892</v>
      </c>
    </row>
    <row r="23" spans="1:15" s="14" customFormat="1" ht="15" customHeight="1">
      <c r="A23" s="13"/>
      <c r="B23" s="13"/>
      <c r="C23" s="1544"/>
      <c r="D23" s="1540" t="s">
        <v>457</v>
      </c>
      <c r="E23" s="200" t="s">
        <v>1002</v>
      </c>
      <c r="F23" s="706">
        <f>F15</f>
        <v>4</v>
      </c>
      <c r="G23" s="706">
        <f>G15</f>
        <v>3</v>
      </c>
      <c r="H23" s="706">
        <f>H15+H17</f>
        <v>12</v>
      </c>
      <c r="I23" s="706">
        <f>I15+I17</f>
        <v>6</v>
      </c>
      <c r="J23" s="706">
        <f>J15+J17</f>
        <v>5</v>
      </c>
      <c r="K23" s="706">
        <f>K17</f>
        <v>1</v>
      </c>
      <c r="L23" s="200" t="s">
        <v>1002</v>
      </c>
      <c r="M23" s="200">
        <f>M19</f>
        <v>1</v>
      </c>
      <c r="N23" s="200" t="s">
        <v>1002</v>
      </c>
      <c r="O23" s="707">
        <f>F23+G23+H23+J23+I23+K23+M23</f>
        <v>32</v>
      </c>
    </row>
    <row r="24" spans="1:15" s="14" customFormat="1" ht="15" customHeight="1">
      <c r="A24" s="13"/>
      <c r="B24" s="13"/>
      <c r="C24" s="1545"/>
      <c r="D24" s="1541"/>
      <c r="E24" s="701" t="s">
        <v>891</v>
      </c>
      <c r="F24" s="704">
        <f>F23/O23</f>
        <v>0.125</v>
      </c>
      <c r="G24" s="704">
        <f>G23/O23</f>
        <v>0.09375</v>
      </c>
      <c r="H24" s="704">
        <f>H23/O23</f>
        <v>0.375</v>
      </c>
      <c r="I24" s="704">
        <f>I23/O23</f>
        <v>0.1875</v>
      </c>
      <c r="J24" s="704">
        <f>J23/O23</f>
        <v>0.15625</v>
      </c>
      <c r="K24" s="704">
        <f>K23/O23</f>
        <v>0.03125</v>
      </c>
      <c r="L24" s="701" t="s">
        <v>893</v>
      </c>
      <c r="M24" s="704">
        <f>M23/O23</f>
        <v>0.03125</v>
      </c>
      <c r="N24" s="701" t="s">
        <v>893</v>
      </c>
      <c r="O24" s="160" t="s">
        <v>456</v>
      </c>
    </row>
    <row r="25" spans="3:15" ht="15" customHeight="1">
      <c r="C25" s="1555" t="s">
        <v>808</v>
      </c>
      <c r="D25" s="1556"/>
      <c r="E25" s="200" t="s">
        <v>1002</v>
      </c>
      <c r="F25" s="200">
        <f aca="true" t="shared" si="0" ref="F25:K25">F13+F23</f>
        <v>17</v>
      </c>
      <c r="G25" s="200">
        <f t="shared" si="0"/>
        <v>22</v>
      </c>
      <c r="H25" s="200">
        <f t="shared" si="0"/>
        <v>28</v>
      </c>
      <c r="I25" s="200">
        <f t="shared" si="0"/>
        <v>27</v>
      </c>
      <c r="J25" s="200">
        <f t="shared" si="0"/>
        <v>28</v>
      </c>
      <c r="K25" s="200">
        <f t="shared" si="0"/>
        <v>11</v>
      </c>
      <c r="L25" s="200">
        <f>L13</f>
        <v>5</v>
      </c>
      <c r="M25" s="200">
        <f>M23</f>
        <v>1</v>
      </c>
      <c r="N25" s="200" t="s">
        <v>1002</v>
      </c>
      <c r="O25" s="702">
        <f>F25+G25+H25+I25+J25+K25+L25+M25</f>
        <v>139</v>
      </c>
    </row>
    <row r="26" spans="3:15" ht="15" customHeight="1" thickBot="1">
      <c r="C26" s="1557"/>
      <c r="D26" s="1558"/>
      <c r="E26" s="708" t="s">
        <v>891</v>
      </c>
      <c r="F26" s="709">
        <f>F25/O25</f>
        <v>0.1223021582733813</v>
      </c>
      <c r="G26" s="709">
        <f>G25/O25</f>
        <v>0.15827338129496402</v>
      </c>
      <c r="H26" s="709">
        <f>H25/O25</f>
        <v>0.2014388489208633</v>
      </c>
      <c r="I26" s="709">
        <f>I25/O25</f>
        <v>0.19424460431654678</v>
      </c>
      <c r="J26" s="709">
        <f>J25/O25</f>
        <v>0.2014388489208633</v>
      </c>
      <c r="K26" s="709">
        <f>K25/O25</f>
        <v>0.07913669064748201</v>
      </c>
      <c r="L26" s="709">
        <f>L25/O25</f>
        <v>0.03597122302158273</v>
      </c>
      <c r="M26" s="709">
        <f>M25/O25</f>
        <v>0.007194244604316547</v>
      </c>
      <c r="N26" s="708" t="s">
        <v>761</v>
      </c>
      <c r="O26" s="161" t="s">
        <v>645</v>
      </c>
    </row>
    <row r="27" spans="1:15" s="77" customFormat="1" ht="21" customHeight="1" thickBot="1">
      <c r="A27" s="72"/>
      <c r="B27" s="72"/>
      <c r="C27" s="82" t="s">
        <v>9</v>
      </c>
      <c r="D27" s="83"/>
      <c r="E27" s="1207" t="s">
        <v>170</v>
      </c>
      <c r="F27" s="85"/>
      <c r="G27" s="85"/>
      <c r="H27" s="85"/>
      <c r="I27" s="85"/>
      <c r="J27" s="85"/>
      <c r="K27" s="85"/>
      <c r="L27" s="85"/>
      <c r="M27" s="85"/>
      <c r="N27" s="85"/>
      <c r="O27" s="86"/>
    </row>
    <row r="28" spans="1:15" s="77" customFormat="1" ht="9" customHeight="1">
      <c r="A28" s="72"/>
      <c r="B28" s="72"/>
      <c r="C28" s="87"/>
      <c r="D28" s="87"/>
      <c r="E28" s="84"/>
      <c r="F28" s="85"/>
      <c r="G28" s="85"/>
      <c r="H28" s="85"/>
      <c r="I28" s="85"/>
      <c r="J28" s="85"/>
      <c r="K28" s="85"/>
      <c r="L28" s="85"/>
      <c r="M28" s="85"/>
      <c r="N28" s="85"/>
      <c r="O28" s="86"/>
    </row>
    <row r="29" spans="1:16" s="12" customFormat="1" ht="43.5" customHeight="1">
      <c r="A29" s="1"/>
      <c r="B29" s="1"/>
      <c r="C29" s="1495" t="s">
        <v>577</v>
      </c>
      <c r="D29" s="1495"/>
      <c r="E29" s="1495"/>
      <c r="F29" s="1495"/>
      <c r="G29" s="1495"/>
      <c r="H29" s="1495"/>
      <c r="I29" s="1495"/>
      <c r="J29" s="1495"/>
      <c r="K29" s="1495"/>
      <c r="L29" s="1495"/>
      <c r="M29" s="1495"/>
      <c r="N29" s="1495"/>
      <c r="O29" s="1495"/>
      <c r="P29" s="79"/>
    </row>
    <row r="30" spans="1:15" s="12" customFormat="1" ht="15" customHeight="1">
      <c r="A30" s="1"/>
      <c r="B30" s="1"/>
      <c r="C30" s="1548" t="s">
        <v>628</v>
      </c>
      <c r="D30" s="1549"/>
      <c r="E30" s="1549"/>
      <c r="F30" s="1549"/>
      <c r="G30" s="1549"/>
      <c r="H30" s="1549"/>
      <c r="I30" s="1549"/>
      <c r="J30" s="1549"/>
      <c r="K30" s="1549"/>
      <c r="L30" s="1549"/>
      <c r="M30" s="1549"/>
      <c r="N30" s="1549"/>
      <c r="O30" s="1549"/>
    </row>
  </sheetData>
  <mergeCells count="18">
    <mergeCell ref="C30:O30"/>
    <mergeCell ref="O3:O4"/>
    <mergeCell ref="C3:C4"/>
    <mergeCell ref="D3:D4"/>
    <mergeCell ref="C25:D26"/>
    <mergeCell ref="D5:D6"/>
    <mergeCell ref="D7:D8"/>
    <mergeCell ref="D9:D10"/>
    <mergeCell ref="D13:D14"/>
    <mergeCell ref="D11:D12"/>
    <mergeCell ref="C5:C14"/>
    <mergeCell ref="C15:C24"/>
    <mergeCell ref="C29:O29"/>
    <mergeCell ref="D15:D16"/>
    <mergeCell ref="D17:D18"/>
    <mergeCell ref="D19:D20"/>
    <mergeCell ref="D21:D22"/>
    <mergeCell ref="D23:D24"/>
  </mergeCells>
  <printOptions/>
  <pageMargins left="0.7874015748031497" right="0.7874015748031497" top="0.984251968503937" bottom="0.5905511811023623" header="0.5118110236220472" footer="0.5118110236220472"/>
  <pageSetup firstPageNumber="80" useFirstPageNumber="1" horizontalDpi="600" verticalDpi="600" orientation="landscape" paperSize="9" r:id="rId1"/>
  <headerFooter alignWithMargins="0">
    <oddFooter>&amp;R&amp;P</oddFooter>
  </headerFooter>
</worksheet>
</file>

<file path=xl/worksheets/sheet25.xml><?xml version="1.0" encoding="utf-8"?>
<worksheet xmlns="http://schemas.openxmlformats.org/spreadsheetml/2006/main" xmlns:r="http://schemas.openxmlformats.org/officeDocument/2006/relationships">
  <sheetPr codeName="Sheet17"/>
  <dimension ref="A1:O23"/>
  <sheetViews>
    <sheetView zoomScale="75" zoomScaleNormal="75" zoomScaleSheetLayoutView="100" workbookViewId="0" topLeftCell="A1">
      <selection activeCell="C21" sqref="C21:H21"/>
    </sheetView>
  </sheetViews>
  <sheetFormatPr defaultColWidth="9.140625" defaultRowHeight="15" customHeight="1"/>
  <cols>
    <col min="1" max="2" width="2.7109375" style="1" customWidth="1"/>
    <col min="3" max="3" width="18.7109375" style="4" customWidth="1"/>
    <col min="4" max="7" width="21.140625" style="4" customWidth="1"/>
    <col min="8" max="8" width="30.140625" style="4" customWidth="1"/>
    <col min="9" max="16384" width="9.140625" style="4" customWidth="1"/>
  </cols>
  <sheetData>
    <row r="1" spans="1:2" ht="15" customHeight="1">
      <c r="A1" s="481" t="s">
        <v>487</v>
      </c>
      <c r="B1" s="4"/>
    </row>
    <row r="2" ht="15" customHeight="1">
      <c r="B2" s="26"/>
    </row>
    <row r="3" spans="2:3" ht="15" customHeight="1">
      <c r="B3" s="26"/>
      <c r="C3" s="88" t="s">
        <v>894</v>
      </c>
    </row>
    <row r="4" ht="15" customHeight="1" thickBot="1">
      <c r="H4" s="59" t="s">
        <v>605</v>
      </c>
    </row>
    <row r="5" spans="3:8" ht="15" customHeight="1">
      <c r="C5" s="164" t="s">
        <v>631</v>
      </c>
      <c r="D5" s="1561" t="s">
        <v>458</v>
      </c>
      <c r="E5" s="1563" t="s">
        <v>719</v>
      </c>
      <c r="F5" s="1561" t="s">
        <v>459</v>
      </c>
      <c r="G5" s="1563" t="s">
        <v>629</v>
      </c>
      <c r="H5" s="1565" t="s">
        <v>810</v>
      </c>
    </row>
    <row r="6" spans="3:8" ht="15" customHeight="1">
      <c r="C6" s="165" t="s">
        <v>630</v>
      </c>
      <c r="D6" s="1562"/>
      <c r="E6" s="1564"/>
      <c r="F6" s="1562"/>
      <c r="G6" s="1564"/>
      <c r="H6" s="1566"/>
    </row>
    <row r="7" spans="3:8" ht="33" customHeight="1">
      <c r="C7" s="166" t="s">
        <v>460</v>
      </c>
      <c r="D7" s="162">
        <v>30</v>
      </c>
      <c r="E7" s="162">
        <v>29</v>
      </c>
      <c r="F7" s="162">
        <v>30.9</v>
      </c>
      <c r="G7" s="162" t="s">
        <v>339</v>
      </c>
      <c r="H7" s="208" t="s">
        <v>895</v>
      </c>
    </row>
    <row r="8" spans="3:8" ht="33" customHeight="1">
      <c r="C8" s="166" t="s">
        <v>461</v>
      </c>
      <c r="D8" s="162">
        <v>4</v>
      </c>
      <c r="E8" s="162">
        <v>11</v>
      </c>
      <c r="F8" s="162">
        <v>20.8</v>
      </c>
      <c r="G8" s="162" t="s">
        <v>339</v>
      </c>
      <c r="H8" s="208" t="s">
        <v>895</v>
      </c>
    </row>
    <row r="9" spans="3:8" ht="19.5" customHeight="1">
      <c r="C9" s="1559" t="s">
        <v>462</v>
      </c>
      <c r="D9" s="163"/>
      <c r="E9" s="163"/>
      <c r="F9" s="163"/>
      <c r="G9" s="163"/>
      <c r="H9" s="208"/>
    </row>
    <row r="10" spans="3:8" ht="19.5" customHeight="1" thickBot="1">
      <c r="C10" s="1560"/>
      <c r="D10" s="167">
        <v>17.6</v>
      </c>
      <c r="E10" s="167">
        <v>19.4</v>
      </c>
      <c r="F10" s="1184">
        <v>27.1</v>
      </c>
      <c r="G10" s="1185" t="s">
        <v>339</v>
      </c>
      <c r="H10" s="168"/>
    </row>
    <row r="11" spans="3:8" ht="7.5" customHeight="1" thickBot="1">
      <c r="C11" s="204"/>
      <c r="D11" s="205"/>
      <c r="E11" s="205"/>
      <c r="F11" s="205"/>
      <c r="G11" s="205"/>
      <c r="H11" s="206"/>
    </row>
    <row r="12" spans="3:8" ht="19.5" customHeight="1" thickBot="1">
      <c r="C12" s="201" t="s">
        <v>283</v>
      </c>
      <c r="D12" s="935"/>
      <c r="E12" s="935"/>
      <c r="F12" s="935"/>
      <c r="G12" s="202"/>
      <c r="H12" s="203"/>
    </row>
    <row r="13" spans="3:8" ht="9.75" customHeight="1">
      <c r="C13" s="86"/>
      <c r="D13" s="89"/>
      <c r="E13" s="89"/>
      <c r="F13" s="89"/>
      <c r="G13" s="89"/>
      <c r="H13" s="24"/>
    </row>
    <row r="14" spans="3:8" ht="16.5" customHeight="1">
      <c r="C14" s="939" t="s">
        <v>1114</v>
      </c>
      <c r="D14" s="89"/>
      <c r="E14" s="89"/>
      <c r="F14" s="89"/>
      <c r="G14" s="89"/>
      <c r="H14" s="24"/>
    </row>
    <row r="15" spans="3:8" ht="16.5" customHeight="1">
      <c r="C15" s="86"/>
      <c r="D15" s="89"/>
      <c r="E15" s="89"/>
      <c r="F15" s="89"/>
      <c r="G15" s="89"/>
      <c r="H15" s="24"/>
    </row>
    <row r="16" spans="3:8" ht="16.5" customHeight="1">
      <c r="C16" s="86"/>
      <c r="D16" s="89"/>
      <c r="E16" s="89"/>
      <c r="F16" s="89"/>
      <c r="G16" s="89"/>
      <c r="H16" s="24"/>
    </row>
    <row r="17" spans="3:8" ht="16.5" customHeight="1">
      <c r="C17" s="86"/>
      <c r="D17" s="89"/>
      <c r="E17" s="89"/>
      <c r="F17" s="89"/>
      <c r="G17" s="89"/>
      <c r="H17" s="24"/>
    </row>
    <row r="18" spans="1:15" s="12" customFormat="1" ht="12">
      <c r="A18" s="1"/>
      <c r="B18" s="1"/>
      <c r="C18" s="1495"/>
      <c r="D18" s="1495"/>
      <c r="E18" s="1495"/>
      <c r="F18" s="1495"/>
      <c r="G18" s="1495"/>
      <c r="H18" s="1495"/>
      <c r="I18" s="79"/>
      <c r="J18" s="79"/>
      <c r="K18" s="79"/>
      <c r="L18" s="79"/>
      <c r="M18" s="79"/>
      <c r="N18" s="79"/>
      <c r="O18" s="79"/>
    </row>
    <row r="19" spans="1:8" s="12" customFormat="1" ht="12">
      <c r="A19" s="1"/>
      <c r="B19" s="1"/>
      <c r="C19" s="1548"/>
      <c r="D19" s="1548"/>
      <c r="E19" s="1548"/>
      <c r="F19" s="1548"/>
      <c r="G19" s="1548"/>
      <c r="H19" s="1548"/>
    </row>
    <row r="20" spans="1:8" s="12" customFormat="1" ht="12">
      <c r="A20" s="1"/>
      <c r="B20" s="1"/>
      <c r="C20" s="1548"/>
      <c r="D20" s="1548"/>
      <c r="E20" s="1548"/>
      <c r="F20" s="1548"/>
      <c r="G20" s="1548"/>
      <c r="H20" s="1548"/>
    </row>
    <row r="21" spans="1:8" s="12" customFormat="1" ht="13.5" customHeight="1">
      <c r="A21" s="1"/>
      <c r="B21" s="1"/>
      <c r="C21" s="1314"/>
      <c r="D21" s="1314"/>
      <c r="E21" s="1314"/>
      <c r="F21" s="1314"/>
      <c r="G21" s="1314"/>
      <c r="H21" s="1314"/>
    </row>
    <row r="22" spans="1:8" s="12" customFormat="1" ht="13.5" customHeight="1">
      <c r="A22" s="1"/>
      <c r="B22" s="1"/>
      <c r="C22" s="1314"/>
      <c r="D22" s="1314"/>
      <c r="E22" s="1314"/>
      <c r="F22" s="1314"/>
      <c r="G22" s="1314"/>
      <c r="H22" s="1314"/>
    </row>
    <row r="23" spans="1:3" s="14" customFormat="1" ht="13.5" customHeight="1">
      <c r="A23" s="13"/>
      <c r="B23" s="13"/>
      <c r="C23" s="39"/>
    </row>
  </sheetData>
  <mergeCells count="11">
    <mergeCell ref="C18:H18"/>
    <mergeCell ref="C9:C10"/>
    <mergeCell ref="D5:D6"/>
    <mergeCell ref="E5:E6"/>
    <mergeCell ref="F5:F6"/>
    <mergeCell ref="H5:H6"/>
    <mergeCell ref="G5:G6"/>
    <mergeCell ref="C22:H22"/>
    <mergeCell ref="C19:H19"/>
    <mergeCell ref="C20:H20"/>
    <mergeCell ref="C21:H21"/>
  </mergeCells>
  <dataValidations count="1">
    <dataValidation type="decimal" allowBlank="1" showInputMessage="1" showErrorMessage="1" errorTitle="エラーです。" error="数字のみを入力すればちゃんと表示されます。" sqref="D7:G17">
      <formula1>0</formula1>
      <formula2>100</formula2>
    </dataValidation>
  </dataValidations>
  <printOptions/>
  <pageMargins left="0.7874015748031497" right="0.7874015748031497" top="0.984251968503937" bottom="0.984251968503937" header="0.5118110236220472" footer="0.5118110236220472"/>
  <pageSetup firstPageNumber="81" useFirstPageNumber="1" horizontalDpi="600" verticalDpi="600" orientation="landscape" paperSize="9" r:id="rId2"/>
  <headerFooter alignWithMargins="0">
    <oddFooter>&amp;R&amp;P</oddFooter>
  </headerFooter>
  <drawing r:id="rId1"/>
</worksheet>
</file>

<file path=xl/worksheets/sheet26.xml><?xml version="1.0" encoding="utf-8"?>
<worksheet xmlns="http://schemas.openxmlformats.org/spreadsheetml/2006/main" xmlns:r="http://schemas.openxmlformats.org/officeDocument/2006/relationships">
  <sheetPr codeName="Sheet19"/>
  <dimension ref="A1:O21"/>
  <sheetViews>
    <sheetView zoomScale="75" zoomScaleNormal="75" zoomScaleSheetLayoutView="100" workbookViewId="0" topLeftCell="A1">
      <selection activeCell="C28" sqref="C28"/>
    </sheetView>
  </sheetViews>
  <sheetFormatPr defaultColWidth="9.140625" defaultRowHeight="15" customHeight="1"/>
  <cols>
    <col min="1" max="2" width="2.7109375" style="1" customWidth="1"/>
    <col min="3" max="3" width="18.7109375" style="4" customWidth="1"/>
    <col min="4" max="7" width="21.140625" style="4" customWidth="1"/>
    <col min="8" max="8" width="30.140625" style="4" customWidth="1"/>
    <col min="9" max="16384" width="9.140625" style="4" customWidth="1"/>
  </cols>
  <sheetData>
    <row r="1" spans="1:2" ht="15" customHeight="1">
      <c r="A1" s="481" t="s">
        <v>327</v>
      </c>
      <c r="B1" s="4"/>
    </row>
    <row r="2" ht="15" customHeight="1">
      <c r="B2" s="26"/>
    </row>
    <row r="3" spans="2:3" ht="15" customHeight="1">
      <c r="B3" s="26"/>
      <c r="C3" s="88" t="s">
        <v>328</v>
      </c>
    </row>
    <row r="4" ht="15" customHeight="1" thickBot="1">
      <c r="H4" s="59" t="s">
        <v>329</v>
      </c>
    </row>
    <row r="5" spans="3:8" ht="15" customHeight="1">
      <c r="C5" s="164" t="s">
        <v>330</v>
      </c>
      <c r="D5" s="877" t="s">
        <v>856</v>
      </c>
      <c r="E5" s="561" t="s">
        <v>331</v>
      </c>
      <c r="F5" s="877" t="s">
        <v>857</v>
      </c>
      <c r="G5" s="561" t="s">
        <v>332</v>
      </c>
      <c r="H5" s="880" t="s">
        <v>333</v>
      </c>
    </row>
    <row r="6" spans="3:8" ht="15" customHeight="1">
      <c r="C6" s="165" t="s">
        <v>334</v>
      </c>
      <c r="D6" s="878"/>
      <c r="E6" s="879"/>
      <c r="F6" s="878"/>
      <c r="G6" s="879"/>
      <c r="H6" s="881"/>
    </row>
    <row r="7" spans="3:8" ht="33" customHeight="1">
      <c r="C7" s="166" t="s">
        <v>335</v>
      </c>
      <c r="D7" s="162" t="s">
        <v>336</v>
      </c>
      <c r="E7" s="162" t="s">
        <v>337</v>
      </c>
      <c r="F7" s="162" t="s">
        <v>338</v>
      </c>
      <c r="G7" s="162" t="s">
        <v>339</v>
      </c>
      <c r="H7" s="208" t="s">
        <v>340</v>
      </c>
    </row>
    <row r="8" spans="3:8" ht="33" customHeight="1">
      <c r="C8" s="166" t="s">
        <v>858</v>
      </c>
      <c r="D8" s="162" t="s">
        <v>341</v>
      </c>
      <c r="E8" s="162" t="s">
        <v>342</v>
      </c>
      <c r="F8" s="162" t="s">
        <v>338</v>
      </c>
      <c r="G8" s="162" t="s">
        <v>339</v>
      </c>
      <c r="H8" s="894" t="s">
        <v>340</v>
      </c>
    </row>
    <row r="9" spans="3:8" ht="19.5" customHeight="1">
      <c r="C9" s="1567" t="s">
        <v>343</v>
      </c>
      <c r="D9" s="1077"/>
      <c r="E9" s="1077"/>
      <c r="F9" s="1077"/>
      <c r="G9" s="1077"/>
      <c r="H9" s="208"/>
    </row>
    <row r="10" spans="3:8" ht="19.5" customHeight="1" thickBot="1">
      <c r="C10" s="1538"/>
      <c r="D10" s="1078">
        <v>14.3</v>
      </c>
      <c r="E10" s="1078" t="s">
        <v>344</v>
      </c>
      <c r="F10" s="1078" t="s">
        <v>345</v>
      </c>
      <c r="G10" s="167" t="s">
        <v>339</v>
      </c>
      <c r="H10" s="168"/>
    </row>
    <row r="11" spans="3:8" ht="7.5" customHeight="1" thickBot="1">
      <c r="C11" s="204"/>
      <c r="D11" s="205"/>
      <c r="E11" s="205"/>
      <c r="F11" s="205"/>
      <c r="G11" s="205"/>
      <c r="H11" s="206"/>
    </row>
    <row r="12" spans="3:8" ht="19.5" customHeight="1" thickBot="1">
      <c r="C12" s="201" t="s">
        <v>346</v>
      </c>
      <c r="D12" s="935"/>
      <c r="E12" s="935"/>
      <c r="F12" s="935"/>
      <c r="G12" s="202" t="s">
        <v>339</v>
      </c>
      <c r="H12" s="203"/>
    </row>
    <row r="13" spans="3:8" ht="9.75" customHeight="1">
      <c r="C13" s="939"/>
      <c r="D13" s="936"/>
      <c r="E13" s="936"/>
      <c r="F13" s="936"/>
      <c r="G13" s="937"/>
      <c r="H13" s="938"/>
    </row>
    <row r="14" spans="3:8" ht="17.25" customHeight="1">
      <c r="C14" s="939" t="s">
        <v>1115</v>
      </c>
      <c r="D14" s="89"/>
      <c r="E14" s="89"/>
      <c r="F14" s="89"/>
      <c r="G14" s="89"/>
      <c r="H14" s="24"/>
    </row>
    <row r="15" spans="3:8" ht="17.25" customHeight="1">
      <c r="C15" s="939"/>
      <c r="D15" s="89"/>
      <c r="E15" s="89"/>
      <c r="F15" s="89"/>
      <c r="G15" s="89"/>
      <c r="H15" s="24"/>
    </row>
    <row r="16" spans="1:15" s="12" customFormat="1" ht="24.75" customHeight="1">
      <c r="A16" s="1"/>
      <c r="B16" s="1"/>
      <c r="C16" s="1495" t="s">
        <v>1168</v>
      </c>
      <c r="D16" s="1495"/>
      <c r="E16" s="1495"/>
      <c r="F16" s="1495"/>
      <c r="G16" s="1495"/>
      <c r="H16" s="1495"/>
      <c r="I16" s="79"/>
      <c r="J16" s="79"/>
      <c r="K16" s="79"/>
      <c r="L16" s="79"/>
      <c r="M16" s="79"/>
      <c r="N16" s="79"/>
      <c r="O16" s="79"/>
    </row>
    <row r="17" spans="1:8" s="12" customFormat="1" ht="24.75" customHeight="1">
      <c r="A17" s="1"/>
      <c r="B17" s="1"/>
      <c r="C17" s="1548" t="s">
        <v>740</v>
      </c>
      <c r="D17" s="1548"/>
      <c r="E17" s="1548"/>
      <c r="F17" s="1548"/>
      <c r="G17" s="1548"/>
      <c r="H17" s="1548"/>
    </row>
    <row r="18" spans="1:8" s="12" customFormat="1" ht="25.5" customHeight="1">
      <c r="A18" s="1"/>
      <c r="B18" s="1"/>
      <c r="C18" s="1548" t="s">
        <v>570</v>
      </c>
      <c r="D18" s="1548"/>
      <c r="E18" s="1548"/>
      <c r="F18" s="1548"/>
      <c r="G18" s="1548"/>
      <c r="H18" s="1548"/>
    </row>
    <row r="19" spans="1:8" s="12" customFormat="1" ht="13.5" customHeight="1">
      <c r="A19" s="1"/>
      <c r="B19" s="1"/>
      <c r="C19" s="1314" t="s">
        <v>741</v>
      </c>
      <c r="D19" s="1314"/>
      <c r="E19" s="1314"/>
      <c r="F19" s="1314"/>
      <c r="G19" s="1314"/>
      <c r="H19" s="1314"/>
    </row>
    <row r="20" spans="1:8" s="12" customFormat="1" ht="13.5" customHeight="1">
      <c r="A20" s="1"/>
      <c r="B20" s="1"/>
      <c r="C20" s="1314" t="s">
        <v>586</v>
      </c>
      <c r="D20" s="1314"/>
      <c r="E20" s="1314"/>
      <c r="F20" s="1314"/>
      <c r="G20" s="1314"/>
      <c r="H20" s="1314"/>
    </row>
    <row r="21" spans="1:3" s="14" customFormat="1" ht="13.5" customHeight="1">
      <c r="A21" s="13"/>
      <c r="B21" s="13"/>
      <c r="C21" s="39" t="s">
        <v>347</v>
      </c>
    </row>
  </sheetData>
  <mergeCells count="6">
    <mergeCell ref="C16:H16"/>
    <mergeCell ref="C9:C10"/>
    <mergeCell ref="C20:H20"/>
    <mergeCell ref="C17:H17"/>
    <mergeCell ref="C18:H18"/>
    <mergeCell ref="C19:H19"/>
  </mergeCells>
  <dataValidations count="1">
    <dataValidation type="decimal" allowBlank="1" showInputMessage="1" showErrorMessage="1" errorTitle="エラーです。" error="数字のみを入力すればちゃんと表示されます。" sqref="D7:G15">
      <formula1>0</formula1>
      <formula2>100</formula2>
    </dataValidation>
  </dataValidations>
  <printOptions/>
  <pageMargins left="0.7874015748031497" right="0.7874015748031497" top="0.984251968503937" bottom="0.984251968503937" header="0.5118110236220472" footer="0.5118110236220472"/>
  <pageSetup firstPageNumber="82" useFirstPageNumber="1" horizontalDpi="600" verticalDpi="600" orientation="landscape" paperSize="9" r:id="rId2"/>
  <headerFooter alignWithMargins="0">
    <oddFooter>&amp;R&amp;P</oddFooter>
  </headerFooter>
  <drawing r:id="rId1"/>
</worksheet>
</file>

<file path=xl/worksheets/sheet27.xml><?xml version="1.0" encoding="utf-8"?>
<worksheet xmlns="http://schemas.openxmlformats.org/spreadsheetml/2006/main" xmlns:r="http://schemas.openxmlformats.org/officeDocument/2006/relationships">
  <dimension ref="A1:L15"/>
  <sheetViews>
    <sheetView zoomScale="75" zoomScaleNormal="75" workbookViewId="0" topLeftCell="A1">
      <selection activeCell="F5" sqref="F5"/>
    </sheetView>
  </sheetViews>
  <sheetFormatPr defaultColWidth="9.140625" defaultRowHeight="28.5" customHeight="1"/>
  <cols>
    <col min="1" max="2" width="2.7109375" style="51" customWidth="1"/>
    <col min="3" max="7" width="19.421875" style="51" customWidth="1"/>
    <col min="8" max="16384" width="9.140625" style="51" customWidth="1"/>
  </cols>
  <sheetData>
    <row r="1" ht="15.75" customHeight="1">
      <c r="A1" s="548" t="s">
        <v>488</v>
      </c>
    </row>
    <row r="2" ht="18" customHeight="1" thickBot="1">
      <c r="G2" s="59" t="s">
        <v>604</v>
      </c>
    </row>
    <row r="3" spans="3:7" ht="21" customHeight="1">
      <c r="C3" s="1570" t="s">
        <v>285</v>
      </c>
      <c r="D3" s="169"/>
      <c r="E3" s="637" t="s">
        <v>722</v>
      </c>
      <c r="F3" s="638"/>
      <c r="G3" s="639"/>
    </row>
    <row r="4" spans="3:7" ht="21" customHeight="1">
      <c r="C4" s="1571"/>
      <c r="D4" s="90"/>
      <c r="E4" s="91" t="s">
        <v>856</v>
      </c>
      <c r="F4" s="91" t="s">
        <v>721</v>
      </c>
      <c r="G4" s="170" t="s">
        <v>857</v>
      </c>
    </row>
    <row r="5" spans="3:7" ht="28.5" customHeight="1">
      <c r="C5" s="1568" t="s">
        <v>290</v>
      </c>
      <c r="D5" s="91" t="s">
        <v>858</v>
      </c>
      <c r="E5" s="1068">
        <v>6949520</v>
      </c>
      <c r="F5" s="1068">
        <v>8466560</v>
      </c>
      <c r="G5" s="1069">
        <v>7293180</v>
      </c>
    </row>
    <row r="6" spans="3:7" ht="28.5" customHeight="1">
      <c r="C6" s="1569"/>
      <c r="D6" s="207" t="s">
        <v>859</v>
      </c>
      <c r="E6" s="1070">
        <v>12450793</v>
      </c>
      <c r="F6" s="1070">
        <v>9255323</v>
      </c>
      <c r="G6" s="1071">
        <v>7797760</v>
      </c>
    </row>
    <row r="7" spans="3:7" ht="28.5" customHeight="1">
      <c r="C7" s="1568" t="s">
        <v>383</v>
      </c>
      <c r="D7" s="91" t="s">
        <v>858</v>
      </c>
      <c r="E7" s="1068">
        <v>9017780</v>
      </c>
      <c r="F7" s="1068">
        <v>8263620</v>
      </c>
      <c r="G7" s="1072" t="s">
        <v>385</v>
      </c>
    </row>
    <row r="8" spans="3:7" ht="28.5" customHeight="1">
      <c r="C8" s="1569"/>
      <c r="D8" s="207" t="s">
        <v>859</v>
      </c>
      <c r="E8" s="1070">
        <v>11904359</v>
      </c>
      <c r="F8" s="1070">
        <v>9978696</v>
      </c>
      <c r="G8" s="1072" t="s">
        <v>385</v>
      </c>
    </row>
    <row r="9" spans="3:7" ht="28.5" customHeight="1">
      <c r="C9" s="1568" t="s">
        <v>384</v>
      </c>
      <c r="D9" s="91" t="s">
        <v>858</v>
      </c>
      <c r="E9" s="1068">
        <v>11782300</v>
      </c>
      <c r="F9" s="1073" t="s">
        <v>385</v>
      </c>
      <c r="G9" s="1072" t="s">
        <v>385</v>
      </c>
    </row>
    <row r="10" spans="3:7" ht="28.5" customHeight="1" thickBot="1">
      <c r="C10" s="1572"/>
      <c r="D10" s="171" t="s">
        <v>859</v>
      </c>
      <c r="E10" s="1074">
        <v>11782300</v>
      </c>
      <c r="F10" s="1075" t="s">
        <v>385</v>
      </c>
      <c r="G10" s="1076" t="s">
        <v>385</v>
      </c>
    </row>
    <row r="11" ht="10.5" customHeight="1"/>
    <row r="12" spans="3:12" ht="14.25" customHeight="1">
      <c r="C12" s="92" t="s">
        <v>923</v>
      </c>
      <c r="D12" s="79"/>
      <c r="E12" s="79"/>
      <c r="F12" s="79"/>
      <c r="G12" s="79"/>
      <c r="H12" s="79"/>
      <c r="I12" s="79"/>
      <c r="J12" s="79"/>
      <c r="K12" s="79"/>
      <c r="L12" s="79"/>
    </row>
    <row r="13" spans="3:12" ht="14.25" customHeight="1">
      <c r="C13" s="92" t="s">
        <v>248</v>
      </c>
      <c r="D13" s="79"/>
      <c r="E13" s="79"/>
      <c r="F13" s="79"/>
      <c r="G13" s="79"/>
      <c r="H13" s="79"/>
      <c r="I13" s="79"/>
      <c r="J13" s="79"/>
      <c r="K13" s="79"/>
      <c r="L13" s="79"/>
    </row>
    <row r="14" spans="3:12" ht="14.25" customHeight="1">
      <c r="C14" s="92" t="s">
        <v>738</v>
      </c>
      <c r="D14" s="79"/>
      <c r="E14" s="79"/>
      <c r="F14" s="79"/>
      <c r="G14" s="79"/>
      <c r="H14" s="79"/>
      <c r="I14" s="79"/>
      <c r="J14" s="79"/>
      <c r="K14" s="79"/>
      <c r="L14" s="79"/>
    </row>
    <row r="15" spans="3:8" ht="14.25" customHeight="1">
      <c r="C15" s="1329" t="s">
        <v>284</v>
      </c>
      <c r="D15" s="1329"/>
      <c r="E15" s="1329"/>
      <c r="F15" s="1329"/>
      <c r="G15" s="1329"/>
      <c r="H15" s="1329"/>
    </row>
  </sheetData>
  <mergeCells count="5">
    <mergeCell ref="C15:H15"/>
    <mergeCell ref="C5:C6"/>
    <mergeCell ref="C3:C4"/>
    <mergeCell ref="C7:C8"/>
    <mergeCell ref="C9:C10"/>
  </mergeCells>
  <printOptions/>
  <pageMargins left="0.7874015748031497" right="0.7874015748031497" top="0.984251968503937" bottom="0.984251968503937" header="0.5118110236220472" footer="0.5118110236220472"/>
  <pageSetup firstPageNumber="83" useFirstPageNumber="1" horizontalDpi="600" verticalDpi="600" orientation="landscape" paperSize="9" r:id="rId1"/>
  <headerFooter alignWithMargins="0">
    <oddFooter>&amp;R&amp;P</oddFooter>
  </headerFooter>
</worksheet>
</file>

<file path=xl/worksheets/sheet28.xml><?xml version="1.0" encoding="utf-8"?>
<worksheet xmlns="http://schemas.openxmlformats.org/spreadsheetml/2006/main" xmlns:r="http://schemas.openxmlformats.org/officeDocument/2006/relationships">
  <sheetPr codeName="Sheet18"/>
  <dimension ref="A1:J48"/>
  <sheetViews>
    <sheetView zoomScale="75" zoomScaleNormal="75" zoomScaleSheetLayoutView="100" workbookViewId="0" topLeftCell="A1">
      <selection activeCell="F14" sqref="F14"/>
    </sheetView>
  </sheetViews>
  <sheetFormatPr defaultColWidth="9.140625" defaultRowHeight="15" customHeight="1"/>
  <cols>
    <col min="1" max="2" width="2.57421875" style="1" customWidth="1"/>
    <col min="3" max="3" width="22.00390625" style="5" customWidth="1"/>
    <col min="4" max="4" width="9.57421875" style="5" customWidth="1"/>
    <col min="5" max="5" width="19.00390625" style="5" customWidth="1"/>
    <col min="6" max="6" width="19.7109375" style="5" customWidth="1"/>
    <col min="7" max="7" width="6.8515625" style="5" customWidth="1"/>
    <col min="8" max="8" width="24.57421875" style="5" customWidth="1"/>
    <col min="9" max="9" width="5.8515625" style="5" customWidth="1"/>
    <col min="10" max="10" width="27.140625" style="5" customWidth="1"/>
    <col min="11" max="12" width="9.140625" style="5" hidden="1" customWidth="1"/>
    <col min="13" max="13" width="1.57421875" style="5" customWidth="1"/>
    <col min="14" max="16384" width="9.140625" style="5" customWidth="1"/>
  </cols>
  <sheetData>
    <row r="1" s="278" customFormat="1" ht="14.25">
      <c r="B1" s="279" t="s">
        <v>47</v>
      </c>
    </row>
    <row r="2" s="278" customFormat="1" ht="12.75" customHeight="1"/>
    <row r="3" spans="1:3" ht="15.75" customHeight="1">
      <c r="A3" s="546" t="s">
        <v>48</v>
      </c>
      <c r="B3" s="16"/>
      <c r="C3" s="16"/>
    </row>
    <row r="4" spans="2:10" ht="15" customHeight="1">
      <c r="B4" s="26"/>
      <c r="C4" s="4"/>
      <c r="J4" s="280"/>
    </row>
    <row r="5" spans="2:10" ht="15" customHeight="1">
      <c r="B5" s="26"/>
      <c r="C5" s="4" t="s">
        <v>49</v>
      </c>
      <c r="J5" s="280"/>
    </row>
    <row r="6" spans="2:10" ht="36.75" customHeight="1">
      <c r="B6" s="26"/>
      <c r="C6" s="1573" t="s">
        <v>50</v>
      </c>
      <c r="D6" s="1573"/>
      <c r="E6" s="1573"/>
      <c r="F6" s="1573"/>
      <c r="G6" s="1573"/>
      <c r="H6" s="1573"/>
      <c r="I6" s="1573"/>
      <c r="J6" s="1573"/>
    </row>
    <row r="7" spans="2:10" ht="16.5" customHeight="1" thickBot="1">
      <c r="B7" s="26"/>
      <c r="C7" s="4"/>
      <c r="J7" s="280" t="s">
        <v>51</v>
      </c>
    </row>
    <row r="8" spans="3:9" ht="25.5" customHeight="1" thickBot="1">
      <c r="C8" s="281" t="s">
        <v>52</v>
      </c>
      <c r="D8" s="282" t="s">
        <v>842</v>
      </c>
      <c r="E8" s="283"/>
      <c r="F8" s="282" t="s">
        <v>53</v>
      </c>
      <c r="G8" s="283"/>
      <c r="H8" s="284" t="s">
        <v>667</v>
      </c>
      <c r="I8" s="57"/>
    </row>
    <row r="9" spans="3:10" ht="21" customHeight="1">
      <c r="C9" s="285" t="s">
        <v>668</v>
      </c>
      <c r="D9" s="286"/>
      <c r="E9" s="286"/>
      <c r="F9" s="286"/>
      <c r="G9" s="286"/>
      <c r="H9" s="286"/>
      <c r="I9" s="287"/>
      <c r="J9" s="288"/>
    </row>
    <row r="10" spans="3:10" ht="21" customHeight="1">
      <c r="C10" s="1576" t="s">
        <v>669</v>
      </c>
      <c r="D10" s="1577"/>
      <c r="E10" s="1578"/>
      <c r="F10" s="289" t="s">
        <v>670</v>
      </c>
      <c r="G10" s="1577" t="s">
        <v>671</v>
      </c>
      <c r="H10" s="1577"/>
      <c r="I10" s="1577"/>
      <c r="J10" s="1579"/>
    </row>
    <row r="11" spans="3:10" ht="18" customHeight="1">
      <c r="C11" s="290" t="s">
        <v>672</v>
      </c>
      <c r="D11" s="291"/>
      <c r="E11" s="292"/>
      <c r="F11" s="293"/>
      <c r="G11" s="294"/>
      <c r="H11" s="295"/>
      <c r="I11" s="295"/>
      <c r="J11" s="296"/>
    </row>
    <row r="12" spans="3:10" ht="18" customHeight="1">
      <c r="C12" s="290"/>
      <c r="D12" s="291"/>
      <c r="E12" s="292"/>
      <c r="F12" s="297"/>
      <c r="G12" s="298"/>
      <c r="H12" s="291"/>
      <c r="I12" s="291"/>
      <c r="J12" s="299"/>
    </row>
    <row r="13" spans="3:10" ht="18" customHeight="1">
      <c r="C13" s="300"/>
      <c r="D13" s="301"/>
      <c r="E13" s="302"/>
      <c r="F13" s="303"/>
      <c r="G13" s="304"/>
      <c r="H13" s="301"/>
      <c r="I13" s="301"/>
      <c r="J13" s="305"/>
    </row>
    <row r="14" spans="3:10" ht="18" customHeight="1">
      <c r="C14" s="290" t="s">
        <v>549</v>
      </c>
      <c r="D14" s="291"/>
      <c r="E14" s="292"/>
      <c r="F14" s="293"/>
      <c r="G14" s="294"/>
      <c r="H14" s="295"/>
      <c r="I14" s="295"/>
      <c r="J14" s="296"/>
    </row>
    <row r="15" spans="3:10" ht="18" customHeight="1">
      <c r="C15" s="290"/>
      <c r="D15" s="291"/>
      <c r="E15" s="1580" t="s">
        <v>382</v>
      </c>
      <c r="F15" s="1580"/>
      <c r="G15" s="1580"/>
      <c r="H15" s="1581"/>
      <c r="I15" s="291"/>
      <c r="J15" s="299"/>
    </row>
    <row r="16" spans="3:10" ht="18" customHeight="1">
      <c r="C16" s="300"/>
      <c r="D16" s="301"/>
      <c r="E16" s="302"/>
      <c r="F16" s="303"/>
      <c r="G16" s="304"/>
      <c r="H16" s="301"/>
      <c r="I16" s="301"/>
      <c r="J16" s="305"/>
    </row>
    <row r="17" spans="3:10" ht="18" customHeight="1">
      <c r="C17" s="290" t="s">
        <v>550</v>
      </c>
      <c r="D17" s="291"/>
      <c r="E17" s="292"/>
      <c r="F17" s="293"/>
      <c r="G17" s="294"/>
      <c r="H17" s="295"/>
      <c r="I17" s="295"/>
      <c r="J17" s="296"/>
    </row>
    <row r="18" spans="3:10" ht="18" customHeight="1">
      <c r="C18" s="290"/>
      <c r="D18" s="291"/>
      <c r="E18" s="292"/>
      <c r="F18" s="297"/>
      <c r="G18" s="298"/>
      <c r="H18" s="291"/>
      <c r="I18" s="291"/>
      <c r="J18" s="299"/>
    </row>
    <row r="19" spans="3:10" ht="18" customHeight="1">
      <c r="C19" s="300"/>
      <c r="D19" s="301"/>
      <c r="E19" s="302"/>
      <c r="F19" s="303"/>
      <c r="G19" s="304"/>
      <c r="H19" s="301"/>
      <c r="I19" s="301"/>
      <c r="J19" s="305"/>
    </row>
    <row r="20" spans="3:10" ht="18" customHeight="1">
      <c r="C20" s="290" t="s">
        <v>551</v>
      </c>
      <c r="D20" s="291"/>
      <c r="E20" s="292"/>
      <c r="F20" s="293"/>
      <c r="G20" s="294"/>
      <c r="H20" s="295"/>
      <c r="I20" s="295"/>
      <c r="J20" s="296"/>
    </row>
    <row r="21" spans="3:10" ht="18" customHeight="1">
      <c r="C21" s="290"/>
      <c r="D21" s="291"/>
      <c r="E21" s="292"/>
      <c r="F21" s="297"/>
      <c r="G21" s="298"/>
      <c r="H21" s="291"/>
      <c r="I21" s="291"/>
      <c r="J21" s="299"/>
    </row>
    <row r="22" spans="3:10" ht="18" customHeight="1">
      <c r="C22" s="300"/>
      <c r="D22" s="301"/>
      <c r="E22" s="302"/>
      <c r="F22" s="303"/>
      <c r="G22" s="304"/>
      <c r="H22" s="301"/>
      <c r="I22" s="301"/>
      <c r="J22" s="305"/>
    </row>
    <row r="23" spans="3:10" ht="21" customHeight="1">
      <c r="C23" s="285" t="s">
        <v>552</v>
      </c>
      <c r="D23" s="286"/>
      <c r="E23" s="286"/>
      <c r="F23" s="286"/>
      <c r="G23" s="286"/>
      <c r="H23" s="286"/>
      <c r="I23" s="286"/>
      <c r="J23" s="306"/>
    </row>
    <row r="24" spans="3:10" ht="30" customHeight="1">
      <c r="C24" s="307" t="s">
        <v>553</v>
      </c>
      <c r="D24" s="308" t="s">
        <v>554</v>
      </c>
      <c r="E24" s="308" t="s">
        <v>555</v>
      </c>
      <c r="F24" s="309" t="s">
        <v>556</v>
      </c>
      <c r="G24" s="310"/>
      <c r="H24" s="309" t="s">
        <v>557</v>
      </c>
      <c r="I24" s="310"/>
      <c r="J24" s="311" t="s">
        <v>558</v>
      </c>
    </row>
    <row r="25" spans="3:10" ht="24" customHeight="1">
      <c r="C25" s="312" t="s">
        <v>559</v>
      </c>
      <c r="D25" s="313"/>
      <c r="E25" s="313"/>
      <c r="F25" s="314"/>
      <c r="G25" s="315"/>
      <c r="H25" s="314"/>
      <c r="I25" s="315"/>
      <c r="J25" s="316"/>
    </row>
    <row r="26" spans="3:10" ht="24" customHeight="1">
      <c r="C26" s="317"/>
      <c r="D26" s="313"/>
      <c r="E26" s="313"/>
      <c r="F26" s="314"/>
      <c r="G26" s="315"/>
      <c r="H26" s="318"/>
      <c r="I26" s="315"/>
      <c r="J26" s="319"/>
    </row>
    <row r="27" spans="3:10" ht="24" customHeight="1">
      <c r="C27" s="317"/>
      <c r="D27" s="320"/>
      <c r="E27" s="313"/>
      <c r="F27" s="314"/>
      <c r="G27" s="315"/>
      <c r="H27" s="318"/>
      <c r="I27" s="315"/>
      <c r="J27" s="316"/>
    </row>
    <row r="28" spans="3:10" ht="24" customHeight="1">
      <c r="C28" s="317" t="s">
        <v>560</v>
      </c>
      <c r="D28" s="313"/>
      <c r="E28" s="313"/>
      <c r="F28" s="314"/>
      <c r="G28" s="315"/>
      <c r="H28" s="314"/>
      <c r="I28" s="315"/>
      <c r="J28" s="316"/>
    </row>
    <row r="29" spans="1:10" ht="24" customHeight="1">
      <c r="A29" s="1" t="s">
        <v>1010</v>
      </c>
      <c r="C29" s="317"/>
      <c r="D29" s="320"/>
      <c r="E29" s="313"/>
      <c r="F29" s="314"/>
      <c r="G29" s="315"/>
      <c r="H29" s="314"/>
      <c r="I29" s="315"/>
      <c r="J29" s="316"/>
    </row>
    <row r="30" spans="3:10" ht="24" customHeight="1">
      <c r="C30" s="317"/>
      <c r="D30" s="320"/>
      <c r="E30" s="313"/>
      <c r="F30" s="314"/>
      <c r="G30" s="315"/>
      <c r="H30" s="314"/>
      <c r="I30" s="315"/>
      <c r="J30" s="316"/>
    </row>
    <row r="31" spans="3:10" ht="24" customHeight="1">
      <c r="C31" s="317"/>
      <c r="D31" s="313"/>
      <c r="E31" s="313"/>
      <c r="F31" s="314"/>
      <c r="G31" s="315"/>
      <c r="H31" s="314"/>
      <c r="I31" s="315"/>
      <c r="J31" s="319"/>
    </row>
    <row r="32" spans="3:10" ht="24" customHeight="1">
      <c r="C32" s="317"/>
      <c r="D32" s="313"/>
      <c r="E32" s="313"/>
      <c r="F32" s="314"/>
      <c r="G32" s="315"/>
      <c r="H32" s="314"/>
      <c r="I32" s="315"/>
      <c r="J32" s="316"/>
    </row>
    <row r="33" spans="3:10" ht="22.5" customHeight="1">
      <c r="C33" s="285" t="s">
        <v>561</v>
      </c>
      <c r="D33" s="286"/>
      <c r="E33" s="286"/>
      <c r="F33" s="286"/>
      <c r="G33" s="286"/>
      <c r="H33" s="286"/>
      <c r="I33" s="286"/>
      <c r="J33" s="306"/>
    </row>
    <row r="34" spans="3:10" ht="22.5" customHeight="1">
      <c r="C34" s="285"/>
      <c r="D34" s="315"/>
      <c r="E34" s="314"/>
      <c r="F34" s="286"/>
      <c r="G34" s="286"/>
      <c r="H34" s="286"/>
      <c r="I34" s="286"/>
      <c r="J34" s="306"/>
    </row>
    <row r="35" spans="3:10" ht="22.5" customHeight="1">
      <c r="C35" s="285"/>
      <c r="D35" s="315"/>
      <c r="E35" s="314"/>
      <c r="F35" s="286"/>
      <c r="G35" s="286"/>
      <c r="H35" s="286"/>
      <c r="I35" s="286"/>
      <c r="J35" s="306"/>
    </row>
    <row r="36" spans="3:10" ht="22.5" customHeight="1">
      <c r="C36" s="285"/>
      <c r="D36" s="315"/>
      <c r="E36" s="314"/>
      <c r="F36" s="286"/>
      <c r="G36" s="286"/>
      <c r="H36" s="286"/>
      <c r="I36" s="286"/>
      <c r="J36" s="306"/>
    </row>
    <row r="37" spans="3:10" ht="22.5" customHeight="1" thickBot="1">
      <c r="C37" s="321"/>
      <c r="D37" s="322"/>
      <c r="E37" s="323"/>
      <c r="F37" s="324"/>
      <c r="G37" s="324"/>
      <c r="H37" s="324"/>
      <c r="I37" s="324"/>
      <c r="J37" s="325"/>
    </row>
    <row r="38" spans="3:10" ht="12" customHeight="1">
      <c r="C38" s="291"/>
      <c r="D38" s="291"/>
      <c r="E38" s="291"/>
      <c r="F38" s="291"/>
      <c r="G38" s="291"/>
      <c r="H38" s="291"/>
      <c r="I38" s="291"/>
      <c r="J38" s="291"/>
    </row>
    <row r="39" spans="3:10" s="1" customFormat="1" ht="24" customHeight="1">
      <c r="C39" s="1495" t="s">
        <v>1169</v>
      </c>
      <c r="D39" s="1495"/>
      <c r="E39" s="1495"/>
      <c r="F39" s="1495"/>
      <c r="G39" s="1495"/>
      <c r="H39" s="1495"/>
      <c r="I39" s="1495"/>
      <c r="J39" s="1495"/>
    </row>
    <row r="40" s="1" customFormat="1" ht="15" customHeight="1">
      <c r="C40" s="1" t="s">
        <v>562</v>
      </c>
    </row>
    <row r="41" spans="3:7" s="1" customFormat="1" ht="15" customHeight="1">
      <c r="C41" s="1" t="s">
        <v>563</v>
      </c>
      <c r="D41" s="13"/>
      <c r="E41" s="13"/>
      <c r="F41" s="13"/>
      <c r="G41" s="13"/>
    </row>
    <row r="42" spans="3:7" s="1" customFormat="1" ht="15" customHeight="1">
      <c r="C42" s="1" t="s">
        <v>564</v>
      </c>
      <c r="D42" s="13"/>
      <c r="E42" s="13"/>
      <c r="F42" s="13"/>
      <c r="G42" s="13"/>
    </row>
    <row r="43" spans="3:8" s="1" customFormat="1" ht="15" customHeight="1">
      <c r="C43" s="1" t="s">
        <v>565</v>
      </c>
      <c r="D43" s="13"/>
      <c r="E43" s="13"/>
      <c r="F43" s="13"/>
      <c r="G43" s="13"/>
      <c r="H43" s="13"/>
    </row>
    <row r="44" spans="3:8" s="1" customFormat="1" ht="16.5" customHeight="1">
      <c r="C44" s="1" t="s">
        <v>995</v>
      </c>
      <c r="D44" s="13"/>
      <c r="E44" s="13"/>
      <c r="F44" s="13"/>
      <c r="G44" s="13"/>
      <c r="H44" s="13"/>
    </row>
    <row r="45" s="1" customFormat="1" ht="15" customHeight="1">
      <c r="C45" s="1" t="s">
        <v>566</v>
      </c>
    </row>
    <row r="46" spans="3:10" s="1" customFormat="1" ht="15" customHeight="1">
      <c r="C46" s="1542" t="s">
        <v>567</v>
      </c>
      <c r="D46" s="1574"/>
      <c r="E46" s="1574"/>
      <c r="F46" s="1574"/>
      <c r="G46" s="1574"/>
      <c r="H46" s="1574"/>
      <c r="I46" s="1574"/>
      <c r="J46" s="1574"/>
    </row>
    <row r="47" s="13" customFormat="1" ht="15" customHeight="1">
      <c r="C47" s="13" t="s">
        <v>568</v>
      </c>
    </row>
    <row r="48" spans="3:10" s="1" customFormat="1" ht="39.75" customHeight="1">
      <c r="C48" s="1575" t="s">
        <v>107</v>
      </c>
      <c r="D48" s="1575"/>
      <c r="E48" s="1575"/>
      <c r="F48" s="1575"/>
      <c r="G48" s="1575"/>
      <c r="H48" s="1575"/>
      <c r="I48" s="1575"/>
      <c r="J48" s="1575"/>
    </row>
  </sheetData>
  <mergeCells count="7">
    <mergeCell ref="C6:J6"/>
    <mergeCell ref="C46:J46"/>
    <mergeCell ref="C48:J48"/>
    <mergeCell ref="C10:E10"/>
    <mergeCell ref="G10:J10"/>
    <mergeCell ref="C39:J39"/>
    <mergeCell ref="E15:H15"/>
  </mergeCells>
  <printOptions/>
  <pageMargins left="0.75" right="0.75" top="1" bottom="1" header="0.512" footer="0.512"/>
  <pageSetup firstPageNumber="84" useFirstPageNumber="1" horizontalDpi="600" verticalDpi="600" orientation="landscape" paperSize="9" r:id="rId1"/>
  <headerFooter alignWithMargins="0">
    <oddFooter>&amp;R&amp;P</oddFooter>
  </headerFooter>
</worksheet>
</file>

<file path=xl/worksheets/sheet29.xml><?xml version="1.0" encoding="utf-8"?>
<worksheet xmlns="http://schemas.openxmlformats.org/spreadsheetml/2006/main" xmlns:r="http://schemas.openxmlformats.org/officeDocument/2006/relationships">
  <sheetPr codeName="Sheet16"/>
  <dimension ref="A1:I5"/>
  <sheetViews>
    <sheetView zoomScale="75" zoomScaleNormal="75" workbookViewId="0" topLeftCell="A1">
      <selection activeCell="C20" sqref="C20"/>
    </sheetView>
  </sheetViews>
  <sheetFormatPr defaultColWidth="9.140625" defaultRowHeight="15" customHeight="1"/>
  <cols>
    <col min="1" max="2" width="2.7109375" style="1" customWidth="1"/>
    <col min="3" max="3" width="34.8515625" style="5" customWidth="1"/>
    <col min="4" max="4" width="17.00390625" style="5" customWidth="1"/>
    <col min="5" max="5" width="14.57421875" style="5" customWidth="1"/>
    <col min="6" max="6" width="6.140625" style="5" customWidth="1"/>
    <col min="7" max="7" width="18.57421875" style="5" customWidth="1"/>
    <col min="8" max="8" width="7.28125" style="5" customWidth="1"/>
    <col min="9" max="9" width="28.8515625" style="5" customWidth="1"/>
    <col min="10" max="16384" width="9.140625" style="5" customWidth="1"/>
  </cols>
  <sheetData>
    <row r="1" spans="1:2" ht="15" customHeight="1">
      <c r="A1" s="481" t="s">
        <v>108</v>
      </c>
      <c r="B1" s="5"/>
    </row>
    <row r="2" ht="15" customHeight="1" thickBot="1">
      <c r="I2" s="280" t="s">
        <v>109</v>
      </c>
    </row>
    <row r="3" spans="1:9" s="331" customFormat="1" ht="15" customHeight="1" thickBot="1">
      <c r="A3" s="26"/>
      <c r="B3" s="26"/>
      <c r="C3" s="326"/>
      <c r="D3" s="326"/>
      <c r="E3" s="327" t="s">
        <v>52</v>
      </c>
      <c r="F3" s="328"/>
      <c r="G3" s="329" t="s">
        <v>842</v>
      </c>
      <c r="H3" s="178" t="s">
        <v>53</v>
      </c>
      <c r="I3" s="330"/>
    </row>
    <row r="4" spans="1:9" s="331" customFormat="1" ht="15" customHeight="1">
      <c r="A4" s="26"/>
      <c r="B4" s="26"/>
      <c r="C4" s="332" t="s">
        <v>110</v>
      </c>
      <c r="D4" s="178" t="s">
        <v>111</v>
      </c>
      <c r="E4" s="276" t="s">
        <v>112</v>
      </c>
      <c r="F4" s="333" t="s">
        <v>980</v>
      </c>
      <c r="G4" s="333"/>
      <c r="H4" s="333"/>
      <c r="I4" s="334"/>
    </row>
    <row r="5" spans="3:9" ht="58.5" customHeight="1" thickBot="1">
      <c r="C5" s="335"/>
      <c r="D5" s="1582" t="s">
        <v>381</v>
      </c>
      <c r="E5" s="1583"/>
      <c r="F5" s="1583"/>
      <c r="G5" s="1583"/>
      <c r="H5" s="336"/>
      <c r="I5" s="337"/>
    </row>
  </sheetData>
  <mergeCells count="1">
    <mergeCell ref="D5:G5"/>
  </mergeCells>
  <printOptions/>
  <pageMargins left="0.75" right="0.75" top="1" bottom="1" header="0.512" footer="0.512"/>
  <pageSetup firstPageNumber="87" useFirstPageNumber="1" horizontalDpi="600" verticalDpi="600" orientation="landscape"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F73"/>
  <sheetViews>
    <sheetView zoomScale="75" zoomScaleNormal="75" workbookViewId="0" topLeftCell="A1">
      <selection activeCell="D41" sqref="D41"/>
    </sheetView>
  </sheetViews>
  <sheetFormatPr defaultColWidth="9.140625" defaultRowHeight="12"/>
  <cols>
    <col min="1" max="1" width="5.421875" style="625" customWidth="1"/>
    <col min="2" max="2" width="4.28125" style="626" customWidth="1"/>
    <col min="3" max="3" width="2.00390625" style="626" customWidth="1"/>
    <col min="4" max="4" width="79.8515625" style="625" customWidth="1"/>
    <col min="5" max="5" width="5.140625" style="625" customWidth="1"/>
    <col min="6" max="16384" width="9.140625" style="625" customWidth="1"/>
  </cols>
  <sheetData>
    <row r="1" ht="30" customHeight="1">
      <c r="D1" s="219" t="s">
        <v>1238</v>
      </c>
    </row>
    <row r="2" s="220" customFormat="1" ht="30.75" customHeight="1">
      <c r="E2" s="221" t="s">
        <v>1239</v>
      </c>
    </row>
    <row r="3" spans="1:3" s="224" customFormat="1" ht="18" customHeight="1">
      <c r="A3" s="222" t="s">
        <v>1240</v>
      </c>
      <c r="B3" s="223"/>
      <c r="C3" s="223"/>
    </row>
    <row r="4" spans="1:5" s="224" customFormat="1" ht="12.75">
      <c r="A4" s="225"/>
      <c r="B4" s="225">
        <v>1</v>
      </c>
      <c r="C4" s="226"/>
      <c r="D4" s="227" t="s">
        <v>4</v>
      </c>
      <c r="E4" s="231">
        <v>1</v>
      </c>
    </row>
    <row r="5" spans="1:5" s="224" customFormat="1" ht="12.75">
      <c r="A5" s="225"/>
      <c r="B5" s="225"/>
      <c r="C5" s="226"/>
      <c r="D5" s="227" t="s">
        <v>1270</v>
      </c>
      <c r="E5" s="231"/>
    </row>
    <row r="6" spans="1:5" s="224" customFormat="1" ht="12.75">
      <c r="A6" s="225"/>
      <c r="B6" s="225"/>
      <c r="C6" s="226"/>
      <c r="D6" s="227"/>
      <c r="E6" s="231"/>
    </row>
    <row r="7" spans="1:5" s="224" customFormat="1" ht="18" customHeight="1">
      <c r="A7" s="228" t="s">
        <v>249</v>
      </c>
      <c r="B7" s="225"/>
      <c r="C7" s="226"/>
      <c r="D7" s="227"/>
      <c r="E7" s="231"/>
    </row>
    <row r="8" spans="1:5" s="224" customFormat="1" ht="12.75">
      <c r="A8" s="225"/>
      <c r="B8" s="631">
        <v>1</v>
      </c>
      <c r="C8" s="229"/>
      <c r="D8" s="230" t="s">
        <v>280</v>
      </c>
      <c r="E8" s="231">
        <v>3</v>
      </c>
    </row>
    <row r="9" spans="1:5" s="224" customFormat="1" ht="12.75">
      <c r="A9" s="225"/>
      <c r="B9" s="225">
        <v>2</v>
      </c>
      <c r="C9" s="226"/>
      <c r="D9" s="230" t="s">
        <v>281</v>
      </c>
      <c r="E9" s="231">
        <v>7</v>
      </c>
    </row>
    <row r="10" spans="1:5" s="224" customFormat="1" ht="12.75">
      <c r="A10" s="225"/>
      <c r="B10" s="225">
        <v>3</v>
      </c>
      <c r="C10" s="226"/>
      <c r="D10" s="230" t="s">
        <v>1170</v>
      </c>
      <c r="E10" s="231">
        <v>8</v>
      </c>
    </row>
    <row r="11" spans="1:5" s="224" customFormat="1" ht="12.75">
      <c r="A11" s="225"/>
      <c r="B11" s="225">
        <v>4</v>
      </c>
      <c r="C11" s="226"/>
      <c r="D11" s="232" t="s">
        <v>933</v>
      </c>
      <c r="E11" s="231">
        <v>9</v>
      </c>
    </row>
    <row r="12" spans="1:5" s="224" customFormat="1" ht="12.75">
      <c r="A12" s="225"/>
      <c r="B12" s="225">
        <v>5</v>
      </c>
      <c r="C12" s="226"/>
      <c r="D12" s="233" t="s">
        <v>1171</v>
      </c>
      <c r="E12" s="231">
        <v>10</v>
      </c>
    </row>
    <row r="13" spans="1:5" s="224" customFormat="1" ht="12.75">
      <c r="A13" s="225"/>
      <c r="B13" s="225">
        <v>6</v>
      </c>
      <c r="C13" s="226"/>
      <c r="D13" s="234" t="s">
        <v>1172</v>
      </c>
      <c r="E13" s="231">
        <v>11</v>
      </c>
    </row>
    <row r="14" spans="1:5" s="224" customFormat="1" ht="12.75">
      <c r="A14" s="225"/>
      <c r="B14" s="225">
        <v>7</v>
      </c>
      <c r="C14" s="226"/>
      <c r="D14" s="234" t="s">
        <v>934</v>
      </c>
      <c r="E14" s="231">
        <v>12</v>
      </c>
    </row>
    <row r="15" spans="1:5" s="224" customFormat="1" ht="12.75">
      <c r="A15" s="235"/>
      <c r="B15" s="235">
        <v>8</v>
      </c>
      <c r="C15" s="236"/>
      <c r="D15" s="230" t="s">
        <v>935</v>
      </c>
      <c r="E15" s="231">
        <v>13</v>
      </c>
    </row>
    <row r="16" spans="1:5" s="224" customFormat="1" ht="12.75">
      <c r="A16" s="225"/>
      <c r="B16" s="225">
        <v>9</v>
      </c>
      <c r="C16" s="226"/>
      <c r="D16" s="234" t="s">
        <v>932</v>
      </c>
      <c r="E16" s="231">
        <v>14</v>
      </c>
    </row>
    <row r="17" spans="1:5" s="224" customFormat="1" ht="12.75">
      <c r="A17" s="57"/>
      <c r="B17" s="632">
        <v>10</v>
      </c>
      <c r="C17" s="237"/>
      <c r="D17" s="234" t="s">
        <v>936</v>
      </c>
      <c r="E17" s="231">
        <v>15</v>
      </c>
    </row>
    <row r="18" spans="1:5" s="224" customFormat="1" ht="12.75">
      <c r="A18" s="57"/>
      <c r="B18" s="632"/>
      <c r="C18" s="237"/>
      <c r="D18" s="234"/>
      <c r="E18" s="231"/>
    </row>
    <row r="19" spans="1:5" s="224" customFormat="1" ht="18" customHeight="1">
      <c r="A19" s="222" t="s">
        <v>1241</v>
      </c>
      <c r="B19" s="632"/>
      <c r="C19" s="237"/>
      <c r="D19" s="234"/>
      <c r="E19" s="231"/>
    </row>
    <row r="20" spans="1:5" s="224" customFormat="1" ht="12.75">
      <c r="A20" s="225"/>
      <c r="B20" s="225">
        <v>1</v>
      </c>
      <c r="C20" s="226"/>
      <c r="D20" s="234" t="s">
        <v>937</v>
      </c>
      <c r="E20" s="231">
        <v>16</v>
      </c>
    </row>
    <row r="21" spans="1:5" s="224" customFormat="1" ht="12.75">
      <c r="A21" s="238"/>
      <c r="B21" s="238">
        <v>2</v>
      </c>
      <c r="C21" s="239"/>
      <c r="D21" s="233" t="s">
        <v>938</v>
      </c>
      <c r="E21" s="231">
        <v>22</v>
      </c>
    </row>
    <row r="22" spans="1:5" s="224" customFormat="1" ht="12.75">
      <c r="A22" s="225"/>
      <c r="B22" s="225">
        <v>3</v>
      </c>
      <c r="C22" s="226"/>
      <c r="D22" s="240" t="s">
        <v>939</v>
      </c>
      <c r="E22" s="231">
        <v>23</v>
      </c>
    </row>
    <row r="23" spans="1:5" s="224" customFormat="1" ht="12.75">
      <c r="A23" s="225"/>
      <c r="B23" s="225">
        <v>4</v>
      </c>
      <c r="C23" s="226"/>
      <c r="D23" s="233" t="s">
        <v>940</v>
      </c>
      <c r="E23" s="231">
        <v>26</v>
      </c>
    </row>
    <row r="24" spans="1:5" s="224" customFormat="1" ht="12.75">
      <c r="A24" s="225"/>
      <c r="B24" s="225">
        <v>5</v>
      </c>
      <c r="C24" s="226"/>
      <c r="D24" s="233" t="s">
        <v>941</v>
      </c>
      <c r="E24" s="231">
        <v>27</v>
      </c>
    </row>
    <row r="25" spans="1:5" s="224" customFormat="1" ht="12.75">
      <c r="A25" s="225"/>
      <c r="B25" s="225">
        <v>6</v>
      </c>
      <c r="C25" s="226"/>
      <c r="D25" s="233" t="s">
        <v>942</v>
      </c>
      <c r="E25" s="231">
        <v>28</v>
      </c>
    </row>
    <row r="26" spans="1:5" s="224" customFormat="1" ht="12.75">
      <c r="A26" s="225"/>
      <c r="B26" s="225"/>
      <c r="C26" s="226"/>
      <c r="D26" s="233"/>
      <c r="E26" s="231"/>
    </row>
    <row r="27" spans="1:5" s="224" customFormat="1" ht="18" customHeight="1">
      <c r="A27" s="228" t="s">
        <v>256</v>
      </c>
      <c r="B27" s="225"/>
      <c r="C27" s="226"/>
      <c r="D27" s="233"/>
      <c r="E27" s="231"/>
    </row>
    <row r="28" spans="1:5" s="224" customFormat="1" ht="12.75">
      <c r="A28" s="241"/>
      <c r="B28" s="633">
        <v>1</v>
      </c>
      <c r="C28" s="630"/>
      <c r="D28" s="227" t="s">
        <v>943</v>
      </c>
      <c r="E28" s="231">
        <v>29</v>
      </c>
    </row>
    <row r="29" spans="1:5" s="224" customFormat="1" ht="12.75">
      <c r="A29" s="57"/>
      <c r="B29" s="632">
        <v>2</v>
      </c>
      <c r="C29" s="237"/>
      <c r="D29" s="233" t="s">
        <v>155</v>
      </c>
      <c r="E29" s="231">
        <v>34</v>
      </c>
    </row>
    <row r="30" spans="1:5" s="224" customFormat="1" ht="12.75">
      <c r="A30" s="225"/>
      <c r="B30" s="225">
        <v>3</v>
      </c>
      <c r="C30" s="226"/>
      <c r="D30" s="233" t="s">
        <v>156</v>
      </c>
      <c r="E30" s="231">
        <v>80</v>
      </c>
    </row>
    <row r="31" spans="1:5" s="224" customFormat="1" ht="12.75">
      <c r="A31" s="225"/>
      <c r="B31" s="225">
        <v>4</v>
      </c>
      <c r="C31" s="226"/>
      <c r="D31" s="233" t="s">
        <v>157</v>
      </c>
      <c r="E31" s="231">
        <v>81</v>
      </c>
    </row>
    <row r="32" spans="1:5" s="224" customFormat="1" ht="12.75">
      <c r="A32" s="57"/>
      <c r="B32" s="632">
        <v>5</v>
      </c>
      <c r="C32" s="237"/>
      <c r="D32" s="234" t="s">
        <v>158</v>
      </c>
      <c r="E32" s="231">
        <v>83</v>
      </c>
    </row>
    <row r="33" spans="1:5" s="224" customFormat="1" ht="12.75">
      <c r="A33" s="57"/>
      <c r="B33" s="632"/>
      <c r="C33" s="237"/>
      <c r="D33" s="234"/>
      <c r="E33" s="231"/>
    </row>
    <row r="34" spans="1:5" s="224" customFormat="1" ht="12.75">
      <c r="A34" s="57"/>
      <c r="B34" s="632"/>
      <c r="C34" s="237"/>
      <c r="D34" s="234"/>
      <c r="E34" s="231"/>
    </row>
    <row r="35" spans="1:5" s="224" customFormat="1" ht="18" customHeight="1">
      <c r="A35" s="222" t="s">
        <v>250</v>
      </c>
      <c r="B35" s="632"/>
      <c r="C35" s="237"/>
      <c r="D35" s="234"/>
      <c r="E35" s="635" t="s">
        <v>1239</v>
      </c>
    </row>
    <row r="36" spans="1:5" s="224" customFormat="1" ht="12.75">
      <c r="A36" s="225"/>
      <c r="B36" s="225">
        <v>1</v>
      </c>
      <c r="C36" s="226"/>
      <c r="D36" s="233" t="s">
        <v>159</v>
      </c>
      <c r="E36" s="231">
        <v>84</v>
      </c>
    </row>
    <row r="37" spans="2:5" s="220" customFormat="1" ht="18" customHeight="1">
      <c r="B37" s="238">
        <v>2</v>
      </c>
      <c r="C37" s="226"/>
      <c r="D37" s="233" t="s">
        <v>160</v>
      </c>
      <c r="E37" s="231">
        <v>87</v>
      </c>
    </row>
    <row r="38" spans="1:5" s="224" customFormat="1" ht="12.75">
      <c r="A38" s="225"/>
      <c r="B38" s="225">
        <v>3</v>
      </c>
      <c r="C38" s="243"/>
      <c r="D38" s="244" t="s">
        <v>161</v>
      </c>
      <c r="E38" s="231">
        <v>88</v>
      </c>
    </row>
    <row r="39" spans="1:5" s="224" customFormat="1" ht="12.75">
      <c r="A39" s="242"/>
      <c r="B39" s="225">
        <v>4</v>
      </c>
      <c r="C39" s="243"/>
      <c r="D39" s="244" t="s">
        <v>247</v>
      </c>
      <c r="E39" s="231">
        <v>89</v>
      </c>
    </row>
    <row r="40" spans="1:5" s="224" customFormat="1" ht="12.75">
      <c r="A40" s="242"/>
      <c r="B40" s="225">
        <v>5</v>
      </c>
      <c r="C40" s="243"/>
      <c r="D40" s="244" t="s">
        <v>162</v>
      </c>
      <c r="E40" s="231">
        <v>90</v>
      </c>
    </row>
    <row r="41" spans="1:5" s="224" customFormat="1" ht="12.75">
      <c r="A41" s="242"/>
      <c r="B41" s="225">
        <v>6</v>
      </c>
      <c r="C41" s="246"/>
      <c r="D41" s="247" t="s">
        <v>739</v>
      </c>
      <c r="E41" s="231">
        <v>91</v>
      </c>
    </row>
    <row r="42" spans="1:5" s="224" customFormat="1" ht="12.75">
      <c r="A42" s="245"/>
      <c r="B42" s="225">
        <v>7</v>
      </c>
      <c r="C42" s="249"/>
      <c r="D42" s="250" t="s">
        <v>163</v>
      </c>
      <c r="E42" s="231">
        <v>92</v>
      </c>
    </row>
    <row r="43" spans="1:5" s="224" customFormat="1" ht="12.75">
      <c r="A43" s="248"/>
      <c r="B43" s="225">
        <v>8</v>
      </c>
      <c r="C43" s="246"/>
      <c r="D43" s="251" t="s">
        <v>164</v>
      </c>
      <c r="E43" s="231">
        <v>93</v>
      </c>
    </row>
    <row r="44" spans="1:5" s="224" customFormat="1" ht="12.75">
      <c r="A44" s="245"/>
      <c r="B44" s="235">
        <v>9</v>
      </c>
      <c r="C44" s="266"/>
      <c r="D44" s="267" t="s">
        <v>165</v>
      </c>
      <c r="E44" s="231">
        <v>94</v>
      </c>
    </row>
    <row r="45" spans="1:5" s="231" customFormat="1" ht="12.75">
      <c r="A45" s="265"/>
      <c r="B45" s="235">
        <v>10</v>
      </c>
      <c r="C45" s="266"/>
      <c r="D45" s="267" t="s">
        <v>166</v>
      </c>
      <c r="E45" s="231">
        <v>97</v>
      </c>
    </row>
    <row r="46" spans="1:5" s="231" customFormat="1" ht="12.75">
      <c r="A46" s="265"/>
      <c r="B46" s="235">
        <v>11</v>
      </c>
      <c r="C46" s="236"/>
      <c r="D46" s="268" t="s">
        <v>167</v>
      </c>
      <c r="E46" s="231">
        <v>98</v>
      </c>
    </row>
    <row r="47" spans="1:5" s="231" customFormat="1" ht="12.75">
      <c r="A47" s="235"/>
      <c r="B47" s="225">
        <v>12</v>
      </c>
      <c r="C47" s="226"/>
      <c r="D47" s="233" t="s">
        <v>168</v>
      </c>
      <c r="E47" s="231">
        <v>99</v>
      </c>
    </row>
    <row r="48" spans="1:4" s="231" customFormat="1" ht="12.75">
      <c r="A48" s="235"/>
      <c r="B48" s="225"/>
      <c r="C48" s="226"/>
      <c r="D48" s="233"/>
    </row>
    <row r="49" spans="1:6" s="231" customFormat="1" ht="18" customHeight="1">
      <c r="A49" s="252" t="s">
        <v>282</v>
      </c>
      <c r="B49" s="235"/>
      <c r="C49" s="236"/>
      <c r="D49" s="253"/>
      <c r="F49" s="224"/>
    </row>
    <row r="50" spans="1:6" s="224" customFormat="1" ht="12.75">
      <c r="A50" s="225"/>
      <c r="B50" s="225">
        <v>1</v>
      </c>
      <c r="C50" s="226"/>
      <c r="D50" s="240" t="s">
        <v>169</v>
      </c>
      <c r="E50" s="231">
        <v>100</v>
      </c>
      <c r="F50" s="231"/>
    </row>
    <row r="51" spans="1:5" s="224" customFormat="1" ht="12.75">
      <c r="A51" s="225"/>
      <c r="B51" s="225">
        <v>2</v>
      </c>
      <c r="C51" s="226"/>
      <c r="D51" s="233" t="s">
        <v>726</v>
      </c>
      <c r="E51" s="231">
        <v>101</v>
      </c>
    </row>
    <row r="52" spans="1:5" s="224" customFormat="1" ht="12.75">
      <c r="A52" s="225"/>
      <c r="B52" s="225">
        <v>3</v>
      </c>
      <c r="C52" s="226"/>
      <c r="D52" s="230" t="s">
        <v>727</v>
      </c>
      <c r="E52" s="231">
        <v>102</v>
      </c>
    </row>
    <row r="53" spans="1:5" s="224" customFormat="1" ht="12.75">
      <c r="A53" s="225"/>
      <c r="B53" s="225">
        <v>4</v>
      </c>
      <c r="C53" s="226"/>
      <c r="D53" s="230" t="s">
        <v>728</v>
      </c>
      <c r="E53" s="231">
        <v>106</v>
      </c>
    </row>
    <row r="54" spans="1:5" s="224" customFormat="1" ht="12.75">
      <c r="A54" s="225"/>
      <c r="B54" s="225">
        <v>5</v>
      </c>
      <c r="C54" s="226"/>
      <c r="D54" s="233" t="s">
        <v>729</v>
      </c>
      <c r="E54" s="231">
        <v>107</v>
      </c>
    </row>
    <row r="55" spans="1:4" s="224" customFormat="1" ht="12.75">
      <c r="A55" s="225"/>
      <c r="B55" s="225"/>
      <c r="C55" s="226"/>
      <c r="D55" s="233"/>
    </row>
    <row r="56" spans="1:4" s="224" customFormat="1" ht="18" customHeight="1">
      <c r="A56" s="228" t="s">
        <v>251</v>
      </c>
      <c r="B56" s="225"/>
      <c r="C56" s="226"/>
      <c r="D56" s="234"/>
    </row>
    <row r="57" spans="1:5" s="224" customFormat="1" ht="12.75">
      <c r="A57" s="57"/>
      <c r="B57" s="632">
        <v>1</v>
      </c>
      <c r="C57" s="237"/>
      <c r="D57" s="233" t="s">
        <v>730</v>
      </c>
      <c r="E57" s="231">
        <v>108</v>
      </c>
    </row>
    <row r="58" spans="1:5" s="224" customFormat="1" ht="12.75">
      <c r="A58" s="57"/>
      <c r="B58" s="632">
        <v>2</v>
      </c>
      <c r="C58" s="237"/>
      <c r="D58" s="232" t="s">
        <v>731</v>
      </c>
      <c r="E58" s="231">
        <v>109</v>
      </c>
    </row>
    <row r="59" spans="1:5" s="224" customFormat="1" ht="12.75">
      <c r="A59" s="57"/>
      <c r="B59" s="632">
        <v>3</v>
      </c>
      <c r="C59" s="237"/>
      <c r="D59" s="227" t="s">
        <v>732</v>
      </c>
      <c r="E59" s="231">
        <v>110</v>
      </c>
    </row>
    <row r="60" spans="1:4" s="224" customFormat="1" ht="12.75">
      <c r="A60" s="57"/>
      <c r="B60" s="632"/>
      <c r="C60" s="237"/>
      <c r="D60" s="227"/>
    </row>
    <row r="61" spans="1:4" s="224" customFormat="1" ht="18" customHeight="1">
      <c r="A61" s="222" t="s">
        <v>253</v>
      </c>
      <c r="B61" s="632"/>
      <c r="C61" s="237"/>
      <c r="D61" s="227"/>
    </row>
    <row r="62" spans="1:5" s="224" customFormat="1" ht="12.75">
      <c r="A62" s="225"/>
      <c r="B62" s="225">
        <v>1</v>
      </c>
      <c r="C62" s="226"/>
      <c r="D62" s="234" t="s">
        <v>733</v>
      </c>
      <c r="E62" s="231">
        <v>111</v>
      </c>
    </row>
    <row r="63" spans="1:5" s="224" customFormat="1" ht="12.75">
      <c r="A63" s="225"/>
      <c r="B63" s="225">
        <v>2</v>
      </c>
      <c r="C63" s="226"/>
      <c r="D63" s="234" t="s">
        <v>734</v>
      </c>
      <c r="E63" s="231">
        <v>112</v>
      </c>
    </row>
    <row r="64" spans="1:4" s="224" customFormat="1" ht="12.75">
      <c r="A64" s="225"/>
      <c r="B64" s="225"/>
      <c r="C64" s="226"/>
      <c r="D64" s="234"/>
    </row>
    <row r="65" spans="1:4" s="224" customFormat="1" ht="18" customHeight="1">
      <c r="A65" s="228" t="s">
        <v>254</v>
      </c>
      <c r="B65" s="225"/>
      <c r="C65" s="226"/>
      <c r="D65" s="234"/>
    </row>
    <row r="66" spans="1:5" s="224" customFormat="1" ht="12.75">
      <c r="A66" s="254"/>
      <c r="B66" s="634" t="s">
        <v>154</v>
      </c>
      <c r="C66" s="255"/>
      <c r="D66" s="256" t="s">
        <v>55</v>
      </c>
      <c r="E66" s="231">
        <v>113</v>
      </c>
    </row>
    <row r="67" spans="1:5" s="224" customFormat="1" ht="12.75">
      <c r="A67" s="57"/>
      <c r="B67" s="634" t="s">
        <v>1247</v>
      </c>
      <c r="C67" s="237"/>
      <c r="D67" s="256" t="s">
        <v>214</v>
      </c>
      <c r="E67" s="231">
        <v>114</v>
      </c>
    </row>
    <row r="68" spans="1:5" s="224" customFormat="1" ht="12.75">
      <c r="A68" s="57"/>
      <c r="B68" s="238">
        <v>2</v>
      </c>
      <c r="C68" s="237"/>
      <c r="D68" s="240" t="s">
        <v>581</v>
      </c>
      <c r="E68" s="231">
        <v>115</v>
      </c>
    </row>
    <row r="69" spans="1:5" s="224" customFormat="1" ht="12.75">
      <c r="A69" s="57"/>
      <c r="B69" s="238"/>
      <c r="C69" s="237"/>
      <c r="D69" s="240"/>
      <c r="E69" s="231"/>
    </row>
    <row r="70" spans="1:5" s="224" customFormat="1" ht="12.75">
      <c r="A70" s="222" t="s">
        <v>255</v>
      </c>
      <c r="B70" s="238"/>
      <c r="C70" s="237"/>
      <c r="D70" s="240"/>
      <c r="E70" s="231"/>
    </row>
    <row r="71" spans="1:5" s="224" customFormat="1" ht="12.75">
      <c r="A71" s="57"/>
      <c r="B71" s="238">
        <v>1</v>
      </c>
      <c r="C71" s="237"/>
      <c r="D71" s="240" t="s">
        <v>582</v>
      </c>
      <c r="E71" s="231">
        <v>116</v>
      </c>
    </row>
    <row r="72" spans="1:4" s="224" customFormat="1" ht="12.75">
      <c r="A72" s="225"/>
      <c r="B72" s="229"/>
      <c r="C72" s="226"/>
      <c r="D72" s="234"/>
    </row>
    <row r="73" spans="1:6" ht="12.75">
      <c r="A73" s="257"/>
      <c r="B73" s="258"/>
      <c r="C73" s="258"/>
      <c r="D73" s="259"/>
      <c r="F73" s="224"/>
    </row>
  </sheetData>
  <printOptions horizontalCentered="1"/>
  <pageMargins left="0.7874015748031497" right="0.7874015748031497" top="0.984251968503937" bottom="0.7874015748031497" header="0.5118110236220472" footer="0.5118110236220472"/>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1:J15"/>
  <sheetViews>
    <sheetView zoomScale="75" zoomScaleNormal="75" workbookViewId="0" topLeftCell="A1">
      <selection activeCell="I11" sqref="I11"/>
    </sheetView>
  </sheetViews>
  <sheetFormatPr defaultColWidth="9.140625" defaultRowHeight="12"/>
  <cols>
    <col min="1" max="2" width="3.00390625" style="278" customWidth="1"/>
    <col min="3" max="3" width="26.8515625" style="278" customWidth="1"/>
    <col min="4" max="9" width="13.421875" style="278" customWidth="1"/>
    <col min="10" max="16384" width="10.28125" style="278" customWidth="1"/>
  </cols>
  <sheetData>
    <row r="1" ht="13.5">
      <c r="A1" s="278" t="s">
        <v>981</v>
      </c>
    </row>
    <row r="2" s="338" customFormat="1" ht="14.25" thickBot="1">
      <c r="I2" s="339" t="s">
        <v>982</v>
      </c>
    </row>
    <row r="3" spans="3:9" s="338" customFormat="1" ht="15" customHeight="1">
      <c r="C3" s="1584" t="s">
        <v>983</v>
      </c>
      <c r="D3" s="1586" t="s">
        <v>984</v>
      </c>
      <c r="E3" s="1586"/>
      <c r="F3" s="1586"/>
      <c r="G3" s="1586"/>
      <c r="H3" s="1586"/>
      <c r="I3" s="1587"/>
    </row>
    <row r="4" spans="3:10" s="338" customFormat="1" ht="15" customHeight="1">
      <c r="C4" s="1585"/>
      <c r="D4" s="1588" t="s">
        <v>260</v>
      </c>
      <c r="E4" s="1588"/>
      <c r="F4" s="1588" t="s">
        <v>261</v>
      </c>
      <c r="G4" s="1588"/>
      <c r="H4" s="1588" t="s">
        <v>720</v>
      </c>
      <c r="I4" s="1588"/>
      <c r="J4" s="340"/>
    </row>
    <row r="5" spans="3:9" s="338" customFormat="1" ht="15" customHeight="1">
      <c r="C5" s="1585"/>
      <c r="D5" s="341" t="s">
        <v>985</v>
      </c>
      <c r="E5" s="341" t="s">
        <v>986</v>
      </c>
      <c r="F5" s="341" t="s">
        <v>985</v>
      </c>
      <c r="G5" s="341" t="s">
        <v>986</v>
      </c>
      <c r="H5" s="341" t="s">
        <v>985</v>
      </c>
      <c r="I5" s="342" t="s">
        <v>986</v>
      </c>
    </row>
    <row r="6" spans="3:9" s="338" customFormat="1" ht="23.25" customHeight="1">
      <c r="C6" s="343" t="s">
        <v>1096</v>
      </c>
      <c r="D6" s="344">
        <v>9</v>
      </c>
      <c r="E6" s="344">
        <v>1</v>
      </c>
      <c r="F6" s="344">
        <v>2</v>
      </c>
      <c r="G6" s="344">
        <v>3</v>
      </c>
      <c r="H6" s="344">
        <v>4</v>
      </c>
      <c r="I6" s="345">
        <v>4</v>
      </c>
    </row>
    <row r="7" spans="3:9" s="338" customFormat="1" ht="23.25" customHeight="1">
      <c r="C7" s="343" t="s">
        <v>1097</v>
      </c>
      <c r="D7" s="1079" t="s">
        <v>510</v>
      </c>
      <c r="E7" s="1079" t="s">
        <v>510</v>
      </c>
      <c r="F7" s="1079" t="s">
        <v>510</v>
      </c>
      <c r="G7" s="1079" t="s">
        <v>510</v>
      </c>
      <c r="H7" s="1079" t="s">
        <v>510</v>
      </c>
      <c r="I7" s="1080" t="s">
        <v>510</v>
      </c>
    </row>
    <row r="8" spans="3:9" s="338" customFormat="1" ht="23.25" customHeight="1">
      <c r="C8" s="343" t="s">
        <v>1098</v>
      </c>
      <c r="D8" s="1079" t="s">
        <v>510</v>
      </c>
      <c r="E8" s="1079" t="s">
        <v>510</v>
      </c>
      <c r="F8" s="1079" t="s">
        <v>510</v>
      </c>
      <c r="G8" s="1079" t="s">
        <v>510</v>
      </c>
      <c r="H8" s="1079" t="s">
        <v>510</v>
      </c>
      <c r="I8" s="1080" t="s">
        <v>510</v>
      </c>
    </row>
    <row r="9" spans="3:9" s="338" customFormat="1" ht="23.25" customHeight="1" thickBot="1">
      <c r="C9" s="346" t="s">
        <v>987</v>
      </c>
      <c r="D9" s="347">
        <v>9</v>
      </c>
      <c r="E9" s="347">
        <v>1</v>
      </c>
      <c r="F9" s="347">
        <v>2</v>
      </c>
      <c r="G9" s="347">
        <v>3</v>
      </c>
      <c r="H9" s="347">
        <v>4</v>
      </c>
      <c r="I9" s="348">
        <v>4</v>
      </c>
    </row>
    <row r="10" ht="12" customHeight="1">
      <c r="I10" s="43"/>
    </row>
    <row r="11" spans="3:7" ht="13.5">
      <c r="C11" s="377" t="s">
        <v>120</v>
      </c>
      <c r="D11" s="338"/>
      <c r="E11" s="338"/>
      <c r="F11" s="338"/>
      <c r="G11" s="338"/>
    </row>
    <row r="12" spans="3:8" ht="13.5">
      <c r="C12" s="349" t="s">
        <v>988</v>
      </c>
      <c r="D12" s="338"/>
      <c r="E12" s="338"/>
      <c r="F12" s="338"/>
      <c r="G12" s="338"/>
      <c r="H12" s="338"/>
    </row>
    <row r="13" spans="3:9" ht="13.5">
      <c r="C13" s="349" t="s">
        <v>989</v>
      </c>
      <c r="D13" s="349"/>
      <c r="E13" s="349"/>
      <c r="F13" s="349"/>
      <c r="G13" s="349"/>
      <c r="H13" s="349"/>
      <c r="I13" s="349"/>
    </row>
    <row r="14" ht="13.5">
      <c r="C14" s="349" t="s">
        <v>210</v>
      </c>
    </row>
    <row r="15" ht="13.5">
      <c r="C15" s="350"/>
    </row>
  </sheetData>
  <mergeCells count="5">
    <mergeCell ref="C3:C5"/>
    <mergeCell ref="D3:I3"/>
    <mergeCell ref="D4:E4"/>
    <mergeCell ref="F4:G4"/>
    <mergeCell ref="H4:I4"/>
  </mergeCells>
  <printOptions/>
  <pageMargins left="0.7874015748031497" right="0.7874015748031497" top="0.984251968503937" bottom="0.984251968503937" header="0.5118110236220472" footer="0.5118110236220472"/>
  <pageSetup firstPageNumber="88" useFirstPageNumber="1" horizontalDpi="600" verticalDpi="600" orientation="landscape" paperSize="9" r:id="rId1"/>
  <headerFooter alignWithMargins="0">
    <oddFooter>&amp;R&amp;P</oddFooter>
  </headerFooter>
</worksheet>
</file>

<file path=xl/worksheets/sheet31.xml><?xml version="1.0" encoding="utf-8"?>
<worksheet xmlns="http://schemas.openxmlformats.org/spreadsheetml/2006/main" xmlns:r="http://schemas.openxmlformats.org/officeDocument/2006/relationships">
  <dimension ref="A1:I11"/>
  <sheetViews>
    <sheetView zoomScale="75" zoomScaleNormal="75" workbookViewId="0" topLeftCell="A1">
      <selection activeCell="F23" sqref="F23"/>
    </sheetView>
  </sheetViews>
  <sheetFormatPr defaultColWidth="9.140625" defaultRowHeight="12"/>
  <cols>
    <col min="1" max="2" width="3.00390625" style="352" customWidth="1"/>
    <col min="3" max="3" width="24.140625" style="352" customWidth="1"/>
    <col min="4" max="9" width="14.140625" style="352" customWidth="1"/>
    <col min="10" max="12" width="12.421875" style="352" customWidth="1"/>
    <col min="13" max="16384" width="10.28125" style="352" customWidth="1"/>
  </cols>
  <sheetData>
    <row r="1" ht="13.5">
      <c r="A1" s="351" t="s">
        <v>991</v>
      </c>
    </row>
    <row r="2" ht="14.25" customHeight="1" thickBot="1">
      <c r="I2" s="339" t="s">
        <v>992</v>
      </c>
    </row>
    <row r="3" spans="3:9" s="353" customFormat="1" ht="21.75" customHeight="1">
      <c r="C3" s="1584" t="s">
        <v>983</v>
      </c>
      <c r="D3" s="354"/>
      <c r="E3" s="355" t="s">
        <v>993</v>
      </c>
      <c r="F3" s="356"/>
      <c r="G3" s="354"/>
      <c r="H3" s="355" t="s">
        <v>994</v>
      </c>
      <c r="I3" s="357"/>
    </row>
    <row r="4" spans="3:9" s="353" customFormat="1" ht="21.75" customHeight="1">
      <c r="C4" s="1585"/>
      <c r="D4" s="591" t="s">
        <v>260</v>
      </c>
      <c r="E4" s="591" t="s">
        <v>261</v>
      </c>
      <c r="F4" s="591" t="s">
        <v>720</v>
      </c>
      <c r="G4" s="591" t="s">
        <v>260</v>
      </c>
      <c r="H4" s="591" t="s">
        <v>261</v>
      </c>
      <c r="I4" s="592" t="s">
        <v>720</v>
      </c>
    </row>
    <row r="5" spans="3:9" s="353" customFormat="1" ht="23.25" customHeight="1">
      <c r="C5" s="343" t="s">
        <v>1096</v>
      </c>
      <c r="D5" s="1079" t="s">
        <v>1099</v>
      </c>
      <c r="E5" s="1079" t="s">
        <v>1099</v>
      </c>
      <c r="F5" s="1079" t="s">
        <v>1099</v>
      </c>
      <c r="G5" s="1079" t="s">
        <v>1099</v>
      </c>
      <c r="H5" s="1079" t="s">
        <v>1099</v>
      </c>
      <c r="I5" s="1080" t="s">
        <v>1099</v>
      </c>
    </row>
    <row r="6" spans="3:9" s="353" customFormat="1" ht="23.25" customHeight="1">
      <c r="C6" s="343" t="s">
        <v>1097</v>
      </c>
      <c r="D6" s="1079" t="s">
        <v>1099</v>
      </c>
      <c r="E6" s="1079" t="s">
        <v>1099</v>
      </c>
      <c r="F6" s="1079" t="s">
        <v>1099</v>
      </c>
      <c r="G6" s="1079" t="s">
        <v>1099</v>
      </c>
      <c r="H6" s="1079" t="s">
        <v>1099</v>
      </c>
      <c r="I6" s="1080" t="s">
        <v>1099</v>
      </c>
    </row>
    <row r="7" spans="3:9" s="353" customFormat="1" ht="23.25" customHeight="1">
      <c r="C7" s="343" t="s">
        <v>1098</v>
      </c>
      <c r="D7" s="1079" t="s">
        <v>1099</v>
      </c>
      <c r="E7" s="1079" t="s">
        <v>1099</v>
      </c>
      <c r="F7" s="1079" t="s">
        <v>1099</v>
      </c>
      <c r="G7" s="1079" t="s">
        <v>1099</v>
      </c>
      <c r="H7" s="1079" t="s">
        <v>1099</v>
      </c>
      <c r="I7" s="1080" t="s">
        <v>1099</v>
      </c>
    </row>
    <row r="8" spans="3:9" s="353" customFormat="1" ht="23.25" customHeight="1" thickBot="1">
      <c r="C8" s="346" t="s">
        <v>987</v>
      </c>
      <c r="D8" s="1083" t="s">
        <v>171</v>
      </c>
      <c r="E8" s="1083" t="s">
        <v>171</v>
      </c>
      <c r="F8" s="1083" t="s">
        <v>171</v>
      </c>
      <c r="G8" s="1083" t="s">
        <v>171</v>
      </c>
      <c r="H8" s="1083" t="s">
        <v>171</v>
      </c>
      <c r="I8" s="1084" t="s">
        <v>171</v>
      </c>
    </row>
    <row r="9" ht="12.75" customHeight="1">
      <c r="I9" s="43"/>
    </row>
    <row r="10" spans="3:7" ht="15.75" customHeight="1">
      <c r="C10" s="377" t="s">
        <v>120</v>
      </c>
      <c r="D10" s="353"/>
      <c r="E10" s="353"/>
      <c r="F10" s="353"/>
      <c r="G10" s="353"/>
    </row>
    <row r="11" ht="12">
      <c r="C11" s="349" t="s">
        <v>211</v>
      </c>
    </row>
  </sheetData>
  <mergeCells count="1">
    <mergeCell ref="C3:C4"/>
  </mergeCells>
  <printOptions/>
  <pageMargins left="0.7874015748031497" right="0.7874015748031497" top="0.984251968503937" bottom="0.984251968503937" header="0.5118110236220472" footer="0.5118110236220472"/>
  <pageSetup firstPageNumber="89" useFirstPageNumber="1" horizontalDpi="600" verticalDpi="600" orientation="landscape" paperSize="9" r:id="rId1"/>
  <headerFooter alignWithMargins="0">
    <oddFooter>&amp;R&amp;P</oddFooter>
  </headerFooter>
</worksheet>
</file>

<file path=xl/worksheets/sheet32.xml><?xml version="1.0" encoding="utf-8"?>
<worksheet xmlns="http://schemas.openxmlformats.org/spreadsheetml/2006/main" xmlns:r="http://schemas.openxmlformats.org/officeDocument/2006/relationships">
  <dimension ref="A1:K17"/>
  <sheetViews>
    <sheetView zoomScale="75" zoomScaleNormal="75" workbookViewId="0" topLeftCell="A1">
      <selection activeCell="C26" sqref="C26"/>
    </sheetView>
  </sheetViews>
  <sheetFormatPr defaultColWidth="9.140625" defaultRowHeight="12"/>
  <cols>
    <col min="1" max="2" width="3.00390625" style="358" customWidth="1"/>
    <col min="3" max="3" width="22.28125" style="358" customWidth="1"/>
    <col min="4" max="4" width="9.8515625" style="358" customWidth="1"/>
    <col min="5" max="10" width="16.57421875" style="358" customWidth="1"/>
    <col min="11" max="11" width="3.140625" style="358" customWidth="1"/>
    <col min="12" max="16384" width="10.28125" style="358" customWidth="1"/>
  </cols>
  <sheetData>
    <row r="1" ht="13.5">
      <c r="A1" s="358" t="s">
        <v>1274</v>
      </c>
    </row>
    <row r="2" ht="14.25" thickBot="1">
      <c r="J2" s="339" t="s">
        <v>1275</v>
      </c>
    </row>
    <row r="3" spans="3:11" ht="17.25" customHeight="1">
      <c r="C3" s="1584" t="s">
        <v>983</v>
      </c>
      <c r="D3" s="1595"/>
      <c r="E3" s="1598" t="s">
        <v>260</v>
      </c>
      <c r="F3" s="1598"/>
      <c r="G3" s="1598" t="s">
        <v>261</v>
      </c>
      <c r="H3" s="1598"/>
      <c r="I3" s="1598" t="s">
        <v>720</v>
      </c>
      <c r="J3" s="1598"/>
      <c r="K3" s="359"/>
    </row>
    <row r="4" spans="3:10" ht="17.25" customHeight="1">
      <c r="C4" s="1585"/>
      <c r="D4" s="1596"/>
      <c r="E4" s="341" t="s">
        <v>1276</v>
      </c>
      <c r="F4" s="341" t="s">
        <v>1277</v>
      </c>
      <c r="G4" s="341" t="s">
        <v>1276</v>
      </c>
      <c r="H4" s="341" t="s">
        <v>1277</v>
      </c>
      <c r="I4" s="341" t="s">
        <v>1276</v>
      </c>
      <c r="J4" s="342" t="s">
        <v>1277</v>
      </c>
    </row>
    <row r="5" spans="3:10" ht="21.75" customHeight="1">
      <c r="C5" s="1593" t="s">
        <v>1096</v>
      </c>
      <c r="D5" s="360" t="s">
        <v>1278</v>
      </c>
      <c r="E5" s="1079" t="s">
        <v>510</v>
      </c>
      <c r="F5" s="1079">
        <v>15</v>
      </c>
      <c r="G5" s="1079" t="s">
        <v>510</v>
      </c>
      <c r="H5" s="1079">
        <v>17</v>
      </c>
      <c r="I5" s="1079" t="s">
        <v>510</v>
      </c>
      <c r="J5" s="1080">
        <v>22</v>
      </c>
    </row>
    <row r="6" spans="3:10" ht="21.75" customHeight="1">
      <c r="C6" s="1594"/>
      <c r="D6" s="360" t="s">
        <v>1279</v>
      </c>
      <c r="E6" s="1079" t="s">
        <v>510</v>
      </c>
      <c r="F6" s="1079" t="s">
        <v>510</v>
      </c>
      <c r="G6" s="1079" t="s">
        <v>510</v>
      </c>
      <c r="H6" s="1079">
        <v>1</v>
      </c>
      <c r="I6" s="1079" t="s">
        <v>510</v>
      </c>
      <c r="J6" s="1080" t="s">
        <v>1116</v>
      </c>
    </row>
    <row r="7" spans="3:10" ht="21.75" customHeight="1">
      <c r="C7" s="1593" t="s">
        <v>1097</v>
      </c>
      <c r="D7" s="360" t="s">
        <v>1278</v>
      </c>
      <c r="E7" s="1079" t="s">
        <v>510</v>
      </c>
      <c r="F7" s="1079" t="s">
        <v>510</v>
      </c>
      <c r="G7" s="1079" t="s">
        <v>510</v>
      </c>
      <c r="H7" s="1079">
        <v>1</v>
      </c>
      <c r="I7" s="1079" t="s">
        <v>510</v>
      </c>
      <c r="J7" s="1080">
        <v>2</v>
      </c>
    </row>
    <row r="8" spans="3:10" ht="21.75" customHeight="1">
      <c r="C8" s="1594"/>
      <c r="D8" s="360" t="s">
        <v>1279</v>
      </c>
      <c r="E8" s="1079" t="s">
        <v>510</v>
      </c>
      <c r="F8" s="1079" t="s">
        <v>510</v>
      </c>
      <c r="G8" s="1079" t="s">
        <v>510</v>
      </c>
      <c r="H8" s="1079" t="s">
        <v>510</v>
      </c>
      <c r="I8" s="1079" t="s">
        <v>510</v>
      </c>
      <c r="J8" s="1080" t="s">
        <v>1116</v>
      </c>
    </row>
    <row r="9" spans="3:10" ht="21.75" customHeight="1">
      <c r="C9" s="1593" t="s">
        <v>1098</v>
      </c>
      <c r="D9" s="360" t="s">
        <v>1278</v>
      </c>
      <c r="E9" s="1079" t="s">
        <v>510</v>
      </c>
      <c r="F9" s="1079" t="s">
        <v>510</v>
      </c>
      <c r="G9" s="1079" t="s">
        <v>510</v>
      </c>
      <c r="H9" s="1079" t="s">
        <v>510</v>
      </c>
      <c r="I9" s="1079" t="s">
        <v>510</v>
      </c>
      <c r="J9" s="1080" t="s">
        <v>1116</v>
      </c>
    </row>
    <row r="10" spans="3:10" ht="21.75" customHeight="1">
      <c r="C10" s="1594"/>
      <c r="D10" s="360" t="s">
        <v>1279</v>
      </c>
      <c r="E10" s="1079" t="s">
        <v>510</v>
      </c>
      <c r="F10" s="1079" t="s">
        <v>510</v>
      </c>
      <c r="G10" s="1079" t="s">
        <v>510</v>
      </c>
      <c r="H10" s="1079" t="s">
        <v>510</v>
      </c>
      <c r="I10" s="1079" t="s">
        <v>510</v>
      </c>
      <c r="J10" s="1080" t="s">
        <v>1116</v>
      </c>
    </row>
    <row r="11" spans="3:10" ht="21.75" customHeight="1">
      <c r="C11" s="1593" t="s">
        <v>1280</v>
      </c>
      <c r="D11" s="361" t="s">
        <v>1278</v>
      </c>
      <c r="E11" s="1079" t="s">
        <v>510</v>
      </c>
      <c r="F11" s="1081">
        <v>15</v>
      </c>
      <c r="G11" s="1079" t="s">
        <v>510</v>
      </c>
      <c r="H11" s="1081">
        <v>18</v>
      </c>
      <c r="I11" s="1079" t="s">
        <v>510</v>
      </c>
      <c r="J11" s="1082">
        <v>24</v>
      </c>
    </row>
    <row r="12" spans="3:10" ht="21.75" customHeight="1" thickBot="1">
      <c r="C12" s="1597"/>
      <c r="D12" s="362" t="s">
        <v>1279</v>
      </c>
      <c r="E12" s="1083" t="s">
        <v>510</v>
      </c>
      <c r="F12" s="1083" t="s">
        <v>510</v>
      </c>
      <c r="G12" s="1083" t="s">
        <v>510</v>
      </c>
      <c r="H12" s="1083">
        <v>1</v>
      </c>
      <c r="I12" s="1083" t="s">
        <v>510</v>
      </c>
      <c r="J12" s="1084" t="s">
        <v>1116</v>
      </c>
    </row>
    <row r="13" ht="10.5" customHeight="1">
      <c r="J13" s="43"/>
    </row>
    <row r="14" spans="3:10" ht="13.5">
      <c r="C14" s="1589" t="s">
        <v>120</v>
      </c>
      <c r="D14" s="1589"/>
      <c r="E14" s="1589"/>
      <c r="F14" s="1589"/>
      <c r="G14" s="1589"/>
      <c r="H14" s="1589"/>
      <c r="I14" s="1589"/>
      <c r="J14" s="1589"/>
    </row>
    <row r="15" spans="3:10" ht="38.25" customHeight="1">
      <c r="C15" s="1590" t="s">
        <v>589</v>
      </c>
      <c r="D15" s="1591"/>
      <c r="E15" s="1591"/>
      <c r="F15" s="1591"/>
      <c r="G15" s="1591"/>
      <c r="H15" s="1591"/>
      <c r="I15" s="1591"/>
      <c r="J15" s="1591"/>
    </row>
    <row r="16" spans="3:10" ht="13.5">
      <c r="C16" s="1592" t="s">
        <v>590</v>
      </c>
      <c r="D16" s="1592"/>
      <c r="E16" s="1592"/>
      <c r="F16" s="1592"/>
      <c r="G16" s="1592"/>
      <c r="H16" s="1592"/>
      <c r="I16" s="1592"/>
      <c r="J16" s="1592"/>
    </row>
    <row r="17" spans="3:10" ht="13.5">
      <c r="C17" s="1592" t="s">
        <v>591</v>
      </c>
      <c r="D17" s="1592"/>
      <c r="E17" s="1592"/>
      <c r="F17" s="1592"/>
      <c r="G17" s="1592"/>
      <c r="H17" s="1592"/>
      <c r="I17" s="1592"/>
      <c r="J17" s="1592"/>
    </row>
  </sheetData>
  <mergeCells count="13">
    <mergeCell ref="E3:F3"/>
    <mergeCell ref="G3:H3"/>
    <mergeCell ref="I3:J3"/>
    <mergeCell ref="C3:C4"/>
    <mergeCell ref="C5:C6"/>
    <mergeCell ref="C7:C8"/>
    <mergeCell ref="D3:D4"/>
    <mergeCell ref="C11:C12"/>
    <mergeCell ref="C9:C10"/>
    <mergeCell ref="C14:J14"/>
    <mergeCell ref="C15:J15"/>
    <mergeCell ref="C16:J16"/>
    <mergeCell ref="C17:J17"/>
  </mergeCells>
  <printOptions/>
  <pageMargins left="0.75" right="0.75" top="1" bottom="1" header="0.512" footer="0.512"/>
  <pageSetup firstPageNumber="90" useFirstPageNumber="1" horizontalDpi="600" verticalDpi="600" orientation="landscape" paperSize="9" r:id="rId1"/>
  <headerFooter alignWithMargins="0">
    <oddFooter>&amp;R&amp;P</oddFooter>
  </headerFooter>
</worksheet>
</file>

<file path=xl/worksheets/sheet33.xml><?xml version="1.0" encoding="utf-8"?>
<worksheet xmlns="http://schemas.openxmlformats.org/spreadsheetml/2006/main" xmlns:r="http://schemas.openxmlformats.org/officeDocument/2006/relationships">
  <sheetPr codeName="Sheet191"/>
  <dimension ref="A1:J12"/>
  <sheetViews>
    <sheetView zoomScale="75" zoomScaleNormal="75" workbookViewId="0" topLeftCell="A1">
      <selection activeCell="G4" sqref="G4"/>
    </sheetView>
  </sheetViews>
  <sheetFormatPr defaultColWidth="9.140625" defaultRowHeight="15" customHeight="1"/>
  <cols>
    <col min="1" max="2" width="2.7109375" style="364" customWidth="1"/>
    <col min="3" max="3" width="23.421875" style="363" customWidth="1"/>
    <col min="4" max="4" width="15.8515625" style="363" customWidth="1"/>
    <col min="5" max="5" width="16.140625" style="363" customWidth="1"/>
    <col min="6" max="6" width="12.7109375" style="363" customWidth="1"/>
    <col min="7" max="8" width="13.57421875" style="363" customWidth="1"/>
    <col min="9" max="9" width="34.28125" style="363" customWidth="1"/>
    <col min="10" max="10" width="14.7109375" style="363" customWidth="1"/>
    <col min="11" max="16384" width="9.140625" style="363" customWidth="1"/>
  </cols>
  <sheetData>
    <row r="1" spans="1:2" ht="15" customHeight="1">
      <c r="A1" s="549" t="s">
        <v>592</v>
      </c>
      <c r="B1" s="363"/>
    </row>
    <row r="2" spans="8:10" ht="15" customHeight="1" thickBot="1">
      <c r="H2" s="365"/>
      <c r="I2" s="365" t="s">
        <v>593</v>
      </c>
      <c r="J2" s="365"/>
    </row>
    <row r="3" spans="3:9" ht="40.5" customHeight="1">
      <c r="C3" s="366" t="s">
        <v>594</v>
      </c>
      <c r="D3" s="367" t="s">
        <v>1193</v>
      </c>
      <c r="E3" s="368" t="s">
        <v>595</v>
      </c>
      <c r="F3" s="368" t="s">
        <v>596</v>
      </c>
      <c r="G3" s="369" t="s">
        <v>597</v>
      </c>
      <c r="H3" s="369" t="s">
        <v>598</v>
      </c>
      <c r="I3" s="370" t="s">
        <v>810</v>
      </c>
    </row>
    <row r="4" spans="3:9" ht="22.5" customHeight="1">
      <c r="C4" s="946" t="s">
        <v>1001</v>
      </c>
      <c r="D4" s="842">
        <v>40450104</v>
      </c>
      <c r="E4" s="371">
        <v>40450104</v>
      </c>
      <c r="F4" s="371">
        <v>128</v>
      </c>
      <c r="G4" s="843">
        <f>ROUND(D4/F4,2)</f>
        <v>316016.44</v>
      </c>
      <c r="H4" s="843">
        <f>ROUND(E4/F4,2)</f>
        <v>316016.44</v>
      </c>
      <c r="I4" s="372"/>
    </row>
    <row r="5" spans="3:9" ht="22.5" customHeight="1">
      <c r="C5" s="945" t="s">
        <v>918</v>
      </c>
      <c r="D5" s="842">
        <v>12512392</v>
      </c>
      <c r="E5" s="371">
        <v>12512392</v>
      </c>
      <c r="F5" s="371">
        <v>42</v>
      </c>
      <c r="G5" s="843">
        <f>ROUND(D5/F5,2)</f>
        <v>297914.1</v>
      </c>
      <c r="H5" s="843">
        <f>ROUND(E5/F5,2)</f>
        <v>297914.1</v>
      </c>
      <c r="I5" s="372"/>
    </row>
    <row r="6" spans="3:9" ht="22.5" customHeight="1">
      <c r="C6" s="945" t="s">
        <v>401</v>
      </c>
      <c r="D6" s="842">
        <v>150000</v>
      </c>
      <c r="E6" s="371">
        <v>150000</v>
      </c>
      <c r="F6" s="371">
        <v>2</v>
      </c>
      <c r="G6" s="843">
        <f>ROUND(D6/F6,2)</f>
        <v>75000</v>
      </c>
      <c r="H6" s="843">
        <f>ROUND(E6/F6,2)</f>
        <v>75000</v>
      </c>
      <c r="I6" s="372"/>
    </row>
    <row r="7" spans="3:9" ht="22.5" customHeight="1" thickBot="1">
      <c r="C7" s="373" t="s">
        <v>874</v>
      </c>
      <c r="D7" s="844">
        <f>SUM(D4:D6)</f>
        <v>53112496</v>
      </c>
      <c r="E7" s="374">
        <f>SUM(E4:E6)</f>
        <v>53112496</v>
      </c>
      <c r="F7" s="374">
        <f>SUM(F4:F6)</f>
        <v>172</v>
      </c>
      <c r="G7" s="845">
        <f>ROUND(D7/F7,2)</f>
        <v>308793.58</v>
      </c>
      <c r="H7" s="845">
        <f>ROUND(E7/F7,2)</f>
        <v>308793.58</v>
      </c>
      <c r="I7" s="375"/>
    </row>
    <row r="8" spans="3:9" ht="8.25" customHeight="1">
      <c r="C8" s="376"/>
      <c r="D8" s="376"/>
      <c r="E8" s="376"/>
      <c r="F8" s="376"/>
      <c r="G8" s="376"/>
      <c r="H8" s="376"/>
      <c r="I8" s="376"/>
    </row>
    <row r="9" spans="1:10" s="378" customFormat="1" ht="18" customHeight="1">
      <c r="A9" s="364"/>
      <c r="B9" s="364"/>
      <c r="C9" s="1600" t="s">
        <v>1008</v>
      </c>
      <c r="D9" s="1600"/>
      <c r="E9" s="1600"/>
      <c r="F9" s="1600"/>
      <c r="G9" s="1600"/>
      <c r="H9" s="1600"/>
      <c r="I9" s="1600"/>
      <c r="J9" s="377"/>
    </row>
    <row r="10" spans="1:10" s="378" customFormat="1" ht="27" customHeight="1">
      <c r="A10" s="364"/>
      <c r="B10" s="364"/>
      <c r="C10" s="1599" t="s">
        <v>1009</v>
      </c>
      <c r="D10" s="1599"/>
      <c r="E10" s="1599"/>
      <c r="F10" s="1599"/>
      <c r="G10" s="1599"/>
      <c r="H10" s="1599"/>
      <c r="I10" s="1599"/>
      <c r="J10" s="379"/>
    </row>
    <row r="11" spans="3:9" ht="24.75" customHeight="1">
      <c r="C11" s="1599" t="s">
        <v>402</v>
      </c>
      <c r="D11" s="1599"/>
      <c r="E11" s="1599"/>
      <c r="F11" s="1599"/>
      <c r="G11" s="1599"/>
      <c r="H11" s="1599"/>
      <c r="I11" s="1599"/>
    </row>
    <row r="12" spans="3:9" ht="15" customHeight="1">
      <c r="C12" s="1599" t="s">
        <v>924</v>
      </c>
      <c r="D12" s="1599"/>
      <c r="E12" s="1599"/>
      <c r="F12" s="1599"/>
      <c r="G12" s="1599"/>
      <c r="H12" s="1599"/>
      <c r="I12" s="1599"/>
    </row>
  </sheetData>
  <mergeCells count="4">
    <mergeCell ref="C10:I10"/>
    <mergeCell ref="C9:I9"/>
    <mergeCell ref="C11:I11"/>
    <mergeCell ref="C12:I12"/>
  </mergeCells>
  <printOptions/>
  <pageMargins left="0.7874015748031497" right="0.7874015748031497" top="0.984251968503937" bottom="0.984251968503937" header="0.5118110236220472" footer="0.5118110236220472"/>
  <pageSetup firstPageNumber="91" useFirstPageNumber="1" horizontalDpi="600" verticalDpi="600" orientation="landscape" paperSize="9" r:id="rId1"/>
  <headerFooter alignWithMargins="0">
    <oddFooter>&amp;R&amp;P</oddFooter>
  </headerFooter>
</worksheet>
</file>

<file path=xl/worksheets/sheet34.xml><?xml version="1.0" encoding="utf-8"?>
<worksheet xmlns="http://schemas.openxmlformats.org/spreadsheetml/2006/main" xmlns:r="http://schemas.openxmlformats.org/officeDocument/2006/relationships">
  <sheetPr codeName="Sheet201"/>
  <dimension ref="A1:J23"/>
  <sheetViews>
    <sheetView zoomScale="75" zoomScaleNormal="75" workbookViewId="0" topLeftCell="A1">
      <selection activeCell="I8" sqref="I8"/>
    </sheetView>
  </sheetViews>
  <sheetFormatPr defaultColWidth="9.140625" defaultRowHeight="15" customHeight="1"/>
  <cols>
    <col min="1" max="2" width="2.8515625" style="551" customWidth="1"/>
    <col min="3" max="3" width="10.28125" style="380" customWidth="1"/>
    <col min="4" max="4" width="17.7109375" style="380" customWidth="1"/>
    <col min="5" max="6" width="13.57421875" style="380" customWidth="1"/>
    <col min="7" max="7" width="10.28125" style="380" customWidth="1"/>
    <col min="8" max="9" width="12.140625" style="380" customWidth="1"/>
    <col min="10" max="10" width="25.7109375" style="380" customWidth="1"/>
    <col min="11" max="16384" width="9.140625" style="380" customWidth="1"/>
  </cols>
  <sheetData>
    <row r="1" spans="1:2" ht="15" customHeight="1">
      <c r="A1" s="550" t="s">
        <v>599</v>
      </c>
      <c r="B1" s="550"/>
    </row>
    <row r="2" ht="15" customHeight="1" thickBot="1">
      <c r="J2" s="339" t="s">
        <v>600</v>
      </c>
    </row>
    <row r="3" spans="3:10" ht="16.5" customHeight="1">
      <c r="C3" s="1605" t="s">
        <v>601</v>
      </c>
      <c r="D3" s="1606"/>
      <c r="E3" s="381" t="s">
        <v>602</v>
      </c>
      <c r="F3" s="381"/>
      <c r="G3" s="1601" t="s">
        <v>603</v>
      </c>
      <c r="H3" s="381" t="s">
        <v>403</v>
      </c>
      <c r="I3" s="381"/>
      <c r="J3" s="1603" t="s">
        <v>838</v>
      </c>
    </row>
    <row r="4" spans="3:10" ht="16.5" customHeight="1">
      <c r="C4" s="1607"/>
      <c r="D4" s="1608"/>
      <c r="E4" s="382" t="s">
        <v>404</v>
      </c>
      <c r="F4" s="382" t="s">
        <v>405</v>
      </c>
      <c r="G4" s="1602"/>
      <c r="H4" s="382" t="s">
        <v>406</v>
      </c>
      <c r="I4" s="382" t="s">
        <v>407</v>
      </c>
      <c r="J4" s="1604"/>
    </row>
    <row r="5" spans="3:10" ht="22.5" customHeight="1">
      <c r="C5" s="383"/>
      <c r="D5" s="382" t="s">
        <v>408</v>
      </c>
      <c r="E5" s="713" t="s">
        <v>1117</v>
      </c>
      <c r="F5" s="384">
        <v>5643400</v>
      </c>
      <c r="G5" s="713" t="s">
        <v>753</v>
      </c>
      <c r="H5" s="713" t="s">
        <v>753</v>
      </c>
      <c r="I5" s="384">
        <v>2371400</v>
      </c>
      <c r="J5" s="385" t="s">
        <v>122</v>
      </c>
    </row>
    <row r="6" spans="3:10" ht="22.5" customHeight="1">
      <c r="C6" s="386" t="s">
        <v>745</v>
      </c>
      <c r="D6" s="382" t="s">
        <v>409</v>
      </c>
      <c r="E6" s="713" t="s">
        <v>753</v>
      </c>
      <c r="F6" s="384">
        <v>2</v>
      </c>
      <c r="G6" s="713" t="s">
        <v>753</v>
      </c>
      <c r="H6" s="713" t="s">
        <v>753</v>
      </c>
      <c r="I6" s="384">
        <v>17</v>
      </c>
      <c r="J6" s="387"/>
    </row>
    <row r="7" spans="3:10" ht="22.5" customHeight="1">
      <c r="C7" s="388"/>
      <c r="D7" s="389" t="s">
        <v>410</v>
      </c>
      <c r="E7" s="713" t="s">
        <v>753</v>
      </c>
      <c r="F7" s="711">
        <v>44089.1</v>
      </c>
      <c r="G7" s="713" t="s">
        <v>753</v>
      </c>
      <c r="H7" s="713" t="s">
        <v>753</v>
      </c>
      <c r="I7" s="711">
        <v>18526.6</v>
      </c>
      <c r="J7" s="390" t="s">
        <v>748</v>
      </c>
    </row>
    <row r="8" spans="3:10" ht="22.5" customHeight="1">
      <c r="C8" s="383"/>
      <c r="D8" s="382" t="s">
        <v>408</v>
      </c>
      <c r="E8" s="713" t="s">
        <v>753</v>
      </c>
      <c r="F8" s="384">
        <v>1288490</v>
      </c>
      <c r="G8" s="713" t="s">
        <v>753</v>
      </c>
      <c r="H8" s="713" t="s">
        <v>753</v>
      </c>
      <c r="I8" s="384">
        <v>173920</v>
      </c>
      <c r="J8" s="385" t="s">
        <v>122</v>
      </c>
    </row>
    <row r="9" spans="3:10" ht="22.5" customHeight="1">
      <c r="C9" s="710" t="s">
        <v>746</v>
      </c>
      <c r="D9" s="382" t="s">
        <v>409</v>
      </c>
      <c r="E9" s="713" t="s">
        <v>753</v>
      </c>
      <c r="F9" s="384">
        <v>1</v>
      </c>
      <c r="G9" s="713" t="s">
        <v>753</v>
      </c>
      <c r="H9" s="713" t="s">
        <v>753</v>
      </c>
      <c r="I9" s="384">
        <v>1</v>
      </c>
      <c r="J9" s="391"/>
    </row>
    <row r="10" spans="3:10" ht="22.5" customHeight="1">
      <c r="C10" s="388"/>
      <c r="D10" s="389" t="s">
        <v>410</v>
      </c>
      <c r="E10" s="713" t="s">
        <v>753</v>
      </c>
      <c r="F10" s="711">
        <v>30678.3</v>
      </c>
      <c r="G10" s="713" t="s">
        <v>753</v>
      </c>
      <c r="H10" s="713" t="s">
        <v>753</v>
      </c>
      <c r="I10" s="711">
        <v>4141</v>
      </c>
      <c r="J10" s="390" t="s">
        <v>749</v>
      </c>
    </row>
    <row r="11" spans="3:10" ht="22.5" customHeight="1">
      <c r="C11" s="383" t="s">
        <v>534</v>
      </c>
      <c r="D11" s="382" t="s">
        <v>408</v>
      </c>
      <c r="E11" s="713" t="s">
        <v>753</v>
      </c>
      <c r="F11" s="713" t="s">
        <v>753</v>
      </c>
      <c r="G11" s="713" t="s">
        <v>753</v>
      </c>
      <c r="H11" s="713" t="s">
        <v>753</v>
      </c>
      <c r="I11" s="713" t="s">
        <v>753</v>
      </c>
      <c r="J11" s="385" t="s">
        <v>122</v>
      </c>
    </row>
    <row r="12" spans="3:10" ht="22.5" customHeight="1">
      <c r="C12" s="386" t="s">
        <v>747</v>
      </c>
      <c r="D12" s="382" t="s">
        <v>409</v>
      </c>
      <c r="E12" s="713" t="s">
        <v>753</v>
      </c>
      <c r="F12" s="713" t="s">
        <v>753</v>
      </c>
      <c r="G12" s="713" t="s">
        <v>753</v>
      </c>
      <c r="H12" s="713" t="s">
        <v>753</v>
      </c>
      <c r="I12" s="713" t="s">
        <v>753</v>
      </c>
      <c r="J12" s="391"/>
    </row>
    <row r="13" spans="3:10" ht="22.5" customHeight="1">
      <c r="C13" s="388"/>
      <c r="D13" s="389" t="s">
        <v>410</v>
      </c>
      <c r="E13" s="713" t="s">
        <v>753</v>
      </c>
      <c r="F13" s="713" t="s">
        <v>753</v>
      </c>
      <c r="G13" s="713" t="s">
        <v>753</v>
      </c>
      <c r="H13" s="713" t="s">
        <v>753</v>
      </c>
      <c r="I13" s="713" t="s">
        <v>753</v>
      </c>
      <c r="J13" s="390" t="s">
        <v>750</v>
      </c>
    </row>
    <row r="14" spans="3:10" ht="22.5" customHeight="1">
      <c r="C14" s="1609" t="s">
        <v>874</v>
      </c>
      <c r="D14" s="382" t="s">
        <v>408</v>
      </c>
      <c r="E14" s="713" t="s">
        <v>753</v>
      </c>
      <c r="F14" s="392">
        <f>F5+F8</f>
        <v>6931890</v>
      </c>
      <c r="G14" s="713" t="s">
        <v>753</v>
      </c>
      <c r="H14" s="713" t="s">
        <v>753</v>
      </c>
      <c r="I14" s="392">
        <f>I5+I8</f>
        <v>2545320</v>
      </c>
      <c r="J14" s="385"/>
    </row>
    <row r="15" spans="3:10" ht="22.5" customHeight="1">
      <c r="C15" s="1610"/>
      <c r="D15" s="382" t="s">
        <v>409</v>
      </c>
      <c r="E15" s="713" t="s">
        <v>753</v>
      </c>
      <c r="F15" s="392">
        <v>3</v>
      </c>
      <c r="G15" s="713" t="s">
        <v>753</v>
      </c>
      <c r="H15" s="713" t="s">
        <v>753</v>
      </c>
      <c r="I15" s="392">
        <v>18</v>
      </c>
      <c r="J15" s="387"/>
    </row>
    <row r="16" spans="3:10" ht="22.5" customHeight="1" thickBot="1">
      <c r="C16" s="1611"/>
      <c r="D16" s="393" t="s">
        <v>410</v>
      </c>
      <c r="E16" s="714" t="s">
        <v>754</v>
      </c>
      <c r="F16" s="712">
        <v>40301.7</v>
      </c>
      <c r="G16" s="714" t="s">
        <v>755</v>
      </c>
      <c r="H16" s="714" t="s">
        <v>755</v>
      </c>
      <c r="I16" s="712">
        <v>14798.4</v>
      </c>
      <c r="J16" s="394" t="s">
        <v>751</v>
      </c>
    </row>
    <row r="17" spans="3:10" ht="9" customHeight="1">
      <c r="C17" s="395"/>
      <c r="D17" s="396"/>
      <c r="E17" s="397"/>
      <c r="F17" s="397"/>
      <c r="G17" s="397"/>
      <c r="H17" s="397"/>
      <c r="I17" s="397"/>
      <c r="J17" s="397"/>
    </row>
    <row r="18" spans="1:10" s="401" customFormat="1" ht="27.75" customHeight="1">
      <c r="A18" s="551"/>
      <c r="B18" s="551"/>
      <c r="C18" s="1600" t="s">
        <v>1007</v>
      </c>
      <c r="D18" s="1600"/>
      <c r="E18" s="1600"/>
      <c r="F18" s="1600"/>
      <c r="G18" s="1600"/>
      <c r="H18" s="1600"/>
      <c r="I18" s="1600"/>
      <c r="J18" s="1600"/>
    </row>
    <row r="19" spans="1:10" s="401" customFormat="1" ht="15" customHeight="1">
      <c r="A19" s="551"/>
      <c r="B19" s="551"/>
      <c r="C19" s="400" t="s">
        <v>632</v>
      </c>
      <c r="D19" s="398"/>
      <c r="E19" s="398"/>
      <c r="F19" s="398"/>
      <c r="G19" s="398"/>
      <c r="H19" s="398"/>
      <c r="I19" s="399"/>
      <c r="J19" s="400"/>
    </row>
    <row r="20" spans="1:10" s="401" customFormat="1" ht="15" customHeight="1">
      <c r="A20" s="551"/>
      <c r="B20" s="551"/>
      <c r="C20" s="400" t="s">
        <v>633</v>
      </c>
      <c r="D20" s="398"/>
      <c r="E20" s="398"/>
      <c r="F20" s="398"/>
      <c r="G20" s="398"/>
      <c r="H20" s="398"/>
      <c r="I20" s="399"/>
      <c r="J20" s="400"/>
    </row>
    <row r="21" spans="1:10" s="401" customFormat="1" ht="15" customHeight="1">
      <c r="A21" s="551"/>
      <c r="B21" s="551"/>
      <c r="C21" s="400" t="s">
        <v>634</v>
      </c>
      <c r="D21" s="402"/>
      <c r="E21" s="402"/>
      <c r="F21" s="402"/>
      <c r="G21" s="402"/>
      <c r="H21" s="402"/>
      <c r="I21" s="399"/>
      <c r="J21" s="400"/>
    </row>
    <row r="22" spans="1:10" s="401" customFormat="1" ht="15" customHeight="1">
      <c r="A22" s="551"/>
      <c r="B22" s="551"/>
      <c r="C22" s="401" t="s">
        <v>635</v>
      </c>
      <c r="D22" s="402"/>
      <c r="E22" s="402"/>
      <c r="F22" s="402"/>
      <c r="G22" s="402"/>
      <c r="H22" s="402"/>
      <c r="I22" s="399"/>
      <c r="J22" s="400"/>
    </row>
    <row r="23" spans="3:9" ht="15" customHeight="1">
      <c r="C23" s="401" t="s">
        <v>925</v>
      </c>
      <c r="D23" s="401"/>
      <c r="E23" s="401"/>
      <c r="F23" s="401"/>
      <c r="G23" s="401"/>
      <c r="H23" s="401"/>
      <c r="I23" s="401"/>
    </row>
  </sheetData>
  <mergeCells count="5">
    <mergeCell ref="C18:J18"/>
    <mergeCell ref="G3:G4"/>
    <mergeCell ref="J3:J4"/>
    <mergeCell ref="C3:D4"/>
    <mergeCell ref="C14:C16"/>
  </mergeCells>
  <printOptions/>
  <pageMargins left="0.7874015748031497" right="0.7874015748031497" top="0.984251968503937" bottom="0.984251968503937" header="0.5118110236220472" footer="0.5118110236220472"/>
  <pageSetup firstPageNumber="92" useFirstPageNumber="1" horizontalDpi="600" verticalDpi="600" orientation="landscape" paperSize="9" r:id="rId1"/>
  <headerFooter alignWithMargins="0">
    <oddFooter>&amp;R&amp;P</oddFooter>
  </headerFooter>
</worksheet>
</file>

<file path=xl/worksheets/sheet35.xml><?xml version="1.0" encoding="utf-8"?>
<worksheet xmlns="http://schemas.openxmlformats.org/spreadsheetml/2006/main" xmlns:r="http://schemas.openxmlformats.org/officeDocument/2006/relationships">
  <sheetPr codeName="Sheet211"/>
  <dimension ref="A1:F12"/>
  <sheetViews>
    <sheetView zoomScale="75" zoomScaleNormal="75" workbookViewId="0" topLeftCell="A1">
      <selection activeCell="E7" sqref="E7"/>
    </sheetView>
  </sheetViews>
  <sheetFormatPr defaultColWidth="9.140625" defaultRowHeight="15" customHeight="1"/>
  <cols>
    <col min="1" max="2" width="2.8515625" style="553" customWidth="1"/>
    <col min="3" max="3" width="34.140625" style="363" customWidth="1"/>
    <col min="4" max="4" width="18.140625" style="363" customWidth="1"/>
    <col min="5" max="5" width="10.421875" style="363" customWidth="1"/>
    <col min="6" max="6" width="65.8515625" style="363" customWidth="1"/>
    <col min="7" max="16384" width="9.140625" style="363" customWidth="1"/>
  </cols>
  <sheetData>
    <row r="1" spans="1:2" ht="15" customHeight="1">
      <c r="A1" s="552" t="s">
        <v>411</v>
      </c>
      <c r="B1" s="549"/>
    </row>
    <row r="2" ht="15" customHeight="1" thickBot="1">
      <c r="F2" s="339" t="s">
        <v>412</v>
      </c>
    </row>
    <row r="3" spans="3:6" ht="15" customHeight="1">
      <c r="C3" s="366" t="s">
        <v>413</v>
      </c>
      <c r="D3" s="403" t="s">
        <v>414</v>
      </c>
      <c r="E3" s="403" t="s">
        <v>415</v>
      </c>
      <c r="F3" s="370" t="s">
        <v>416</v>
      </c>
    </row>
    <row r="4" spans="3:6" ht="26.25" customHeight="1">
      <c r="C4" s="945" t="s">
        <v>1001</v>
      </c>
      <c r="D4" s="1085">
        <v>12171900</v>
      </c>
      <c r="E4" s="1085">
        <v>16</v>
      </c>
      <c r="F4" s="846"/>
    </row>
    <row r="5" spans="3:6" ht="26.25" customHeight="1">
      <c r="C5" s="945" t="s">
        <v>918</v>
      </c>
      <c r="D5" s="1086">
        <v>4294186</v>
      </c>
      <c r="E5" s="1086">
        <v>3</v>
      </c>
      <c r="F5" s="847"/>
    </row>
    <row r="6" spans="3:6" ht="26.25" customHeight="1">
      <c r="C6" s="947" t="s">
        <v>535</v>
      </c>
      <c r="D6" s="1087" t="s">
        <v>1002</v>
      </c>
      <c r="E6" s="1087" t="s">
        <v>1002</v>
      </c>
      <c r="F6" s="940"/>
    </row>
    <row r="7" spans="3:6" ht="26.25" customHeight="1" thickBot="1">
      <c r="C7" s="848" t="s">
        <v>874</v>
      </c>
      <c r="D7" s="1088">
        <f>SUM(D4:D5)</f>
        <v>16466086</v>
      </c>
      <c r="E7" s="1088">
        <f>SUM(E4:E5)</f>
        <v>19</v>
      </c>
      <c r="F7" s="375"/>
    </row>
    <row r="8" spans="1:6" s="406" customFormat="1" ht="8.25" customHeight="1">
      <c r="A8" s="554"/>
      <c r="B8" s="554"/>
      <c r="C8" s="404"/>
      <c r="D8" s="405"/>
      <c r="E8" s="405"/>
      <c r="F8" s="397"/>
    </row>
    <row r="9" spans="3:4" ht="15" customHeight="1">
      <c r="C9" s="377" t="s">
        <v>212</v>
      </c>
      <c r="D9" s="565"/>
    </row>
    <row r="10" spans="3:6" ht="27" customHeight="1">
      <c r="C10" s="1612" t="s">
        <v>121</v>
      </c>
      <c r="D10" s="1612"/>
      <c r="E10" s="1612"/>
      <c r="F10" s="1612"/>
    </row>
    <row r="11" spans="3:6" ht="15" customHeight="1">
      <c r="C11" s="1600" t="s">
        <v>213</v>
      </c>
      <c r="D11" s="1600"/>
      <c r="E11" s="1600"/>
      <c r="F11" s="1600"/>
    </row>
    <row r="12" spans="3:6" ht="15" customHeight="1">
      <c r="C12" s="1600" t="s">
        <v>531</v>
      </c>
      <c r="D12" s="1600"/>
      <c r="E12" s="1600"/>
      <c r="F12" s="1600"/>
    </row>
  </sheetData>
  <mergeCells count="3">
    <mergeCell ref="C10:F10"/>
    <mergeCell ref="C11:F11"/>
    <mergeCell ref="C12:F12"/>
  </mergeCells>
  <printOptions/>
  <pageMargins left="0.7874015748031497" right="0.7874015748031497" top="0.984251968503937" bottom="0.984251968503937" header="0.5118110236220472" footer="0.5118110236220472"/>
  <pageSetup firstPageNumber="93" useFirstPageNumber="1" horizontalDpi="600" verticalDpi="600" orientation="landscape" paperSize="9" r:id="rId1"/>
  <headerFooter alignWithMargins="0">
    <oddFooter>&amp;R&amp;P</oddFooter>
  </headerFooter>
</worksheet>
</file>

<file path=xl/worksheets/sheet36.xml><?xml version="1.0" encoding="utf-8"?>
<worksheet xmlns="http://schemas.openxmlformats.org/spreadsheetml/2006/main" xmlns:r="http://schemas.openxmlformats.org/officeDocument/2006/relationships">
  <dimension ref="A1:P39"/>
  <sheetViews>
    <sheetView zoomScale="75" zoomScaleNormal="75" workbookViewId="0" topLeftCell="A1">
      <selection activeCell="K18" sqref="K18"/>
    </sheetView>
  </sheetViews>
  <sheetFormatPr defaultColWidth="9.140625" defaultRowHeight="12"/>
  <cols>
    <col min="1" max="2" width="2.8515625" style="278" customWidth="1"/>
    <col min="3" max="3" width="21.28125" style="278" customWidth="1"/>
    <col min="4" max="4" width="4.140625" style="278" customWidth="1"/>
    <col min="5" max="5" width="23.140625" style="278" customWidth="1"/>
    <col min="6" max="6" width="14.57421875" style="849" customWidth="1"/>
    <col min="7" max="7" width="14.57421875" style="278" customWidth="1"/>
    <col min="8" max="8" width="14.57421875" style="849" customWidth="1"/>
    <col min="9" max="9" width="14.57421875" style="278" customWidth="1"/>
    <col min="10" max="10" width="14.57421875" style="849" customWidth="1"/>
    <col min="11" max="11" width="14.57421875" style="278" customWidth="1"/>
    <col min="12" max="12" width="1.8515625" style="278" customWidth="1"/>
    <col min="13" max="16384" width="10.28125" style="278" customWidth="1"/>
  </cols>
  <sheetData>
    <row r="1" ht="13.5">
      <c r="A1" s="278" t="s">
        <v>532</v>
      </c>
    </row>
    <row r="2" ht="14.25" thickBot="1">
      <c r="K2" s="339" t="s">
        <v>536</v>
      </c>
    </row>
    <row r="3" spans="3:16" s="338" customFormat="1" ht="20.25" customHeight="1">
      <c r="C3" s="1620" t="s">
        <v>1194</v>
      </c>
      <c r="D3" s="1623" t="s">
        <v>1195</v>
      </c>
      <c r="E3" s="1624"/>
      <c r="F3" s="1618" t="s">
        <v>260</v>
      </c>
      <c r="G3" s="1622"/>
      <c r="H3" s="1618" t="s">
        <v>261</v>
      </c>
      <c r="I3" s="1622"/>
      <c r="J3" s="1618" t="s">
        <v>720</v>
      </c>
      <c r="K3" s="1619"/>
      <c r="L3" s="850"/>
      <c r="M3" s="349"/>
      <c r="N3" s="349"/>
      <c r="O3" s="349"/>
      <c r="P3" s="349"/>
    </row>
    <row r="4" spans="3:16" s="338" customFormat="1" ht="36.75" customHeight="1">
      <c r="C4" s="1621"/>
      <c r="D4" s="1625"/>
      <c r="E4" s="1626"/>
      <c r="F4" s="851" t="s">
        <v>1196</v>
      </c>
      <c r="G4" s="407" t="s">
        <v>1197</v>
      </c>
      <c r="H4" s="851" t="s">
        <v>1196</v>
      </c>
      <c r="I4" s="407" t="s">
        <v>1197</v>
      </c>
      <c r="J4" s="851" t="s">
        <v>1196</v>
      </c>
      <c r="K4" s="408" t="s">
        <v>1197</v>
      </c>
      <c r="L4" s="349"/>
      <c r="M4" s="349"/>
      <c r="N4" s="349"/>
      <c r="O4" s="349"/>
      <c r="P4" s="349"/>
    </row>
    <row r="5" spans="3:16" s="338" customFormat="1" ht="24.75" customHeight="1">
      <c r="C5" s="1613" t="s">
        <v>123</v>
      </c>
      <c r="D5" s="409"/>
      <c r="E5" s="410" t="s">
        <v>1198</v>
      </c>
      <c r="F5" s="1089">
        <f>SUM(F6:F15)</f>
        <v>91259842</v>
      </c>
      <c r="G5" s="942">
        <v>1</v>
      </c>
      <c r="H5" s="1089">
        <f>SUM(H6:H15)</f>
        <v>108368647</v>
      </c>
      <c r="I5" s="942">
        <v>1</v>
      </c>
      <c r="J5" s="1089">
        <f>SUM(J6:J15)</f>
        <v>115495257</v>
      </c>
      <c r="K5" s="941">
        <v>1</v>
      </c>
      <c r="L5" s="349"/>
      <c r="M5" s="349"/>
      <c r="N5" s="349"/>
      <c r="O5" s="349"/>
      <c r="P5" s="349"/>
    </row>
    <row r="6" spans="3:16" s="338" customFormat="1" ht="24.75" customHeight="1">
      <c r="C6" s="1615"/>
      <c r="D6" s="411" t="s">
        <v>1199</v>
      </c>
      <c r="E6" s="407" t="s">
        <v>417</v>
      </c>
      <c r="F6" s="1089">
        <v>42635052</v>
      </c>
      <c r="G6" s="1090">
        <f>ROUND(F6/$F$5,4)*100</f>
        <v>46.72</v>
      </c>
      <c r="H6" s="1089">
        <v>49579841</v>
      </c>
      <c r="I6" s="1090">
        <f>ROUND(H6/$H$5,4)*100</f>
        <v>45.75</v>
      </c>
      <c r="J6" s="1089">
        <v>48464904</v>
      </c>
      <c r="K6" s="1209">
        <f>ROUND(J6/$J$5,4)*100</f>
        <v>41.959999999999994</v>
      </c>
      <c r="L6" s="349"/>
      <c r="M6" s="349"/>
      <c r="N6" s="349"/>
      <c r="O6" s="349"/>
      <c r="P6" s="349"/>
    </row>
    <row r="7" spans="3:16" s="338" customFormat="1" ht="24.75" customHeight="1">
      <c r="C7" s="1615"/>
      <c r="D7" s="411"/>
      <c r="E7" s="341" t="s">
        <v>1201</v>
      </c>
      <c r="F7" s="1089">
        <v>14140149</v>
      </c>
      <c r="G7" s="1090">
        <f>ROUND(F7/$F$5,4)*100</f>
        <v>15.49</v>
      </c>
      <c r="H7" s="1089">
        <v>17033783</v>
      </c>
      <c r="I7" s="1090">
        <f>ROUND(H7/$H$5,4)*100</f>
        <v>15.72</v>
      </c>
      <c r="J7" s="1089">
        <v>12171900</v>
      </c>
      <c r="K7" s="1091">
        <f>ROUND(J7/$J$5,4)*100</f>
        <v>10.54</v>
      </c>
      <c r="L7" s="349"/>
      <c r="M7" s="349"/>
      <c r="N7" s="349"/>
      <c r="O7" s="349"/>
      <c r="P7" s="349"/>
    </row>
    <row r="8" spans="3:16" s="338" customFormat="1" ht="24.75" customHeight="1">
      <c r="C8" s="1615"/>
      <c r="D8" s="412" t="s">
        <v>1200</v>
      </c>
      <c r="E8" s="341" t="s">
        <v>533</v>
      </c>
      <c r="F8" s="1089" t="s">
        <v>127</v>
      </c>
      <c r="G8" s="1089" t="s">
        <v>126</v>
      </c>
      <c r="H8" s="1089" t="s">
        <v>126</v>
      </c>
      <c r="I8" s="1089" t="s">
        <v>126</v>
      </c>
      <c r="J8" s="1089" t="s">
        <v>126</v>
      </c>
      <c r="K8" s="1092" t="s">
        <v>126</v>
      </c>
      <c r="L8" s="349"/>
      <c r="M8" s="349"/>
      <c r="N8" s="349"/>
      <c r="O8" s="349"/>
      <c r="P8" s="349"/>
    </row>
    <row r="9" spans="3:16" s="338" customFormat="1" ht="24.75" customHeight="1">
      <c r="C9" s="1615"/>
      <c r="D9" s="411"/>
      <c r="E9" s="341" t="s">
        <v>1202</v>
      </c>
      <c r="F9" s="1089">
        <v>6700000</v>
      </c>
      <c r="G9" s="1090">
        <f>ROUND(F9/$F$5,4)*100</f>
        <v>7.340000000000001</v>
      </c>
      <c r="H9" s="1089">
        <v>7000000</v>
      </c>
      <c r="I9" s="1090">
        <f>ROUND(H9/$H$5,4)*100</f>
        <v>6.460000000000001</v>
      </c>
      <c r="J9" s="1089">
        <v>10500000</v>
      </c>
      <c r="K9" s="1091">
        <f>ROUND(J9/$J$5,4)*100</f>
        <v>9.09</v>
      </c>
      <c r="L9" s="349"/>
      <c r="M9" s="349"/>
      <c r="N9" s="349"/>
      <c r="O9" s="349"/>
      <c r="P9" s="349"/>
    </row>
    <row r="10" spans="3:16" s="338" customFormat="1" ht="24.75" customHeight="1">
      <c r="C10" s="1615"/>
      <c r="D10" s="411"/>
      <c r="E10" s="407" t="s">
        <v>1203</v>
      </c>
      <c r="F10" s="1089" t="s">
        <v>127</v>
      </c>
      <c r="G10" s="1089" t="s">
        <v>126</v>
      </c>
      <c r="H10" s="1089" t="s">
        <v>126</v>
      </c>
      <c r="I10" s="1089" t="s">
        <v>126</v>
      </c>
      <c r="J10" s="1089" t="s">
        <v>126</v>
      </c>
      <c r="K10" s="1092" t="s">
        <v>126</v>
      </c>
      <c r="L10" s="349"/>
      <c r="M10" s="349"/>
      <c r="N10" s="349"/>
      <c r="O10" s="349"/>
      <c r="P10" s="349"/>
    </row>
    <row r="11" spans="3:16" s="338" customFormat="1" ht="24.75" customHeight="1">
      <c r="C11" s="1615"/>
      <c r="D11" s="411" t="s">
        <v>1199</v>
      </c>
      <c r="E11" s="407" t="s">
        <v>1204</v>
      </c>
      <c r="F11" s="1089" t="s">
        <v>127</v>
      </c>
      <c r="G11" s="1089" t="s">
        <v>126</v>
      </c>
      <c r="H11" s="1089" t="s">
        <v>126</v>
      </c>
      <c r="I11" s="1089" t="s">
        <v>126</v>
      </c>
      <c r="J11" s="1089" t="s">
        <v>126</v>
      </c>
      <c r="K11" s="1092" t="s">
        <v>126</v>
      </c>
      <c r="L11" s="349"/>
      <c r="M11" s="349"/>
      <c r="N11" s="349"/>
      <c r="O11" s="349"/>
      <c r="P11" s="349"/>
    </row>
    <row r="12" spans="3:16" s="338" customFormat="1" ht="24.75" customHeight="1">
      <c r="C12" s="1615"/>
      <c r="D12" s="411"/>
      <c r="E12" s="341" t="s">
        <v>1205</v>
      </c>
      <c r="F12" s="1089">
        <v>2200000</v>
      </c>
      <c r="G12" s="1090">
        <f>ROUND(F12/$F$5,4)*100</f>
        <v>2.41</v>
      </c>
      <c r="H12" s="1089" t="s">
        <v>126</v>
      </c>
      <c r="I12" s="1089" t="s">
        <v>126</v>
      </c>
      <c r="J12" s="1089">
        <v>1700000</v>
      </c>
      <c r="K12" s="1091">
        <f>ROUND(J12/$J$5,4)*100</f>
        <v>1.47</v>
      </c>
      <c r="L12" s="349"/>
      <c r="M12" s="349"/>
      <c r="N12" s="349"/>
      <c r="O12" s="349"/>
      <c r="P12" s="349"/>
    </row>
    <row r="13" spans="3:16" s="338" customFormat="1" ht="24.75" customHeight="1">
      <c r="C13" s="1615"/>
      <c r="D13" s="411" t="s">
        <v>1206</v>
      </c>
      <c r="E13" s="341" t="s">
        <v>1207</v>
      </c>
      <c r="F13" s="1089">
        <v>25584641</v>
      </c>
      <c r="G13" s="1208">
        <f>ROUND(F13/$F$5,4)*100</f>
        <v>28.03</v>
      </c>
      <c r="H13" s="1089">
        <v>34755023</v>
      </c>
      <c r="I13" s="1090">
        <f>ROUND(H13/$H$5,4)*100</f>
        <v>32.07</v>
      </c>
      <c r="J13" s="1089">
        <v>42658453</v>
      </c>
      <c r="K13" s="1091">
        <f>ROUND(J13/$J$5,4)*100</f>
        <v>36.94</v>
      </c>
      <c r="L13" s="349"/>
      <c r="M13" s="377"/>
      <c r="N13" s="349"/>
      <c r="O13" s="349"/>
      <c r="P13" s="349"/>
    </row>
    <row r="14" spans="3:16" s="338" customFormat="1" ht="24.75" customHeight="1">
      <c r="C14" s="1615"/>
      <c r="D14" s="411"/>
      <c r="E14" s="341" t="s">
        <v>1208</v>
      </c>
      <c r="F14" s="1089" t="s">
        <v>127</v>
      </c>
      <c r="G14" s="1089" t="s">
        <v>126</v>
      </c>
      <c r="H14" s="1089" t="s">
        <v>126</v>
      </c>
      <c r="I14" s="1089" t="s">
        <v>126</v>
      </c>
      <c r="J14" s="1089" t="s">
        <v>126</v>
      </c>
      <c r="K14" s="1092" t="s">
        <v>126</v>
      </c>
      <c r="L14" s="349"/>
      <c r="M14" s="349"/>
      <c r="N14" s="349"/>
      <c r="O14" s="349"/>
      <c r="P14" s="349"/>
    </row>
    <row r="15" spans="3:16" s="338" customFormat="1" ht="24.75" customHeight="1" thickBot="1">
      <c r="C15" s="1614"/>
      <c r="D15" s="413"/>
      <c r="E15" s="414" t="s">
        <v>795</v>
      </c>
      <c r="F15" s="1093" t="s">
        <v>126</v>
      </c>
      <c r="G15" s="1093" t="s">
        <v>126</v>
      </c>
      <c r="H15" s="1093" t="s">
        <v>126</v>
      </c>
      <c r="I15" s="1093" t="s">
        <v>126</v>
      </c>
      <c r="J15" s="1093" t="s">
        <v>126</v>
      </c>
      <c r="K15" s="1094" t="s">
        <v>126</v>
      </c>
      <c r="L15" s="349"/>
      <c r="M15" s="349"/>
      <c r="N15" s="349"/>
      <c r="O15" s="349"/>
      <c r="P15" s="349"/>
    </row>
    <row r="16" spans="3:16" ht="24.75" customHeight="1">
      <c r="C16" s="1616" t="s">
        <v>124</v>
      </c>
      <c r="D16" s="409"/>
      <c r="E16" s="410" t="s">
        <v>1198</v>
      </c>
      <c r="F16" s="1089">
        <f>SUM(F17:F26)</f>
        <v>19148390</v>
      </c>
      <c r="G16" s="942">
        <v>1</v>
      </c>
      <c r="H16" s="1089">
        <f>SUM(H17:H26)</f>
        <v>18803806</v>
      </c>
      <c r="I16" s="942">
        <v>1</v>
      </c>
      <c r="J16" s="1089">
        <f>SUM(J17:J26)</f>
        <v>27023310</v>
      </c>
      <c r="K16" s="941">
        <v>1</v>
      </c>
      <c r="L16" s="350"/>
      <c r="M16" s="350"/>
      <c r="N16" s="350"/>
      <c r="O16" s="350"/>
      <c r="P16" s="350"/>
    </row>
    <row r="17" spans="3:16" ht="24.75" customHeight="1">
      <c r="C17" s="1615"/>
      <c r="D17" s="411" t="s">
        <v>1199</v>
      </c>
      <c r="E17" s="407" t="s">
        <v>417</v>
      </c>
      <c r="F17" s="1089">
        <v>14148390</v>
      </c>
      <c r="G17" s="1090">
        <f>ROUND(F17/$F$16,4)*100</f>
        <v>73.89</v>
      </c>
      <c r="H17" s="1089">
        <v>14497863</v>
      </c>
      <c r="I17" s="1090">
        <f>ROUND(H17/$H$16,4)*100</f>
        <v>77.10000000000001</v>
      </c>
      <c r="J17" s="1089">
        <v>13974802</v>
      </c>
      <c r="K17" s="1091">
        <f>ROUND(J17/$J$16,4)*100</f>
        <v>51.71</v>
      </c>
      <c r="L17" s="350"/>
      <c r="M17" s="350"/>
      <c r="N17" s="350"/>
      <c r="O17" s="350"/>
      <c r="P17" s="350"/>
    </row>
    <row r="18" spans="3:16" ht="24.75" customHeight="1">
      <c r="C18" s="1615"/>
      <c r="D18" s="411"/>
      <c r="E18" s="341" t="s">
        <v>1201</v>
      </c>
      <c r="F18" s="1089">
        <v>5000000</v>
      </c>
      <c r="G18" s="1090">
        <f>ROUND(F18/$F$16,4)*100</f>
        <v>26.11</v>
      </c>
      <c r="H18" s="1089">
        <v>1510000</v>
      </c>
      <c r="I18" s="1208">
        <f>ROUND(H18/$H$16,4)*100</f>
        <v>8.03</v>
      </c>
      <c r="J18" s="1089">
        <v>4294186</v>
      </c>
      <c r="K18" s="1091">
        <f>ROUND(J18/$J$16,4)*100</f>
        <v>15.89</v>
      </c>
      <c r="L18" s="350"/>
      <c r="M18" s="350"/>
      <c r="N18" s="350"/>
      <c r="O18" s="350"/>
      <c r="P18" s="350"/>
    </row>
    <row r="19" spans="3:16" ht="24.75" customHeight="1">
      <c r="C19" s="1617"/>
      <c r="D19" s="412" t="s">
        <v>1200</v>
      </c>
      <c r="E19" s="341" t="s">
        <v>533</v>
      </c>
      <c r="F19" s="1089" t="s">
        <v>127</v>
      </c>
      <c r="G19" s="1089" t="s">
        <v>127</v>
      </c>
      <c r="H19" s="1089" t="s">
        <v>127</v>
      </c>
      <c r="I19" s="1089" t="s">
        <v>127</v>
      </c>
      <c r="J19" s="1089" t="s">
        <v>127</v>
      </c>
      <c r="K19" s="1092" t="s">
        <v>126</v>
      </c>
      <c r="L19" s="350"/>
      <c r="M19" s="350"/>
      <c r="N19" s="350"/>
      <c r="O19" s="350"/>
      <c r="P19" s="350"/>
    </row>
    <row r="20" spans="3:16" ht="24.75" customHeight="1">
      <c r="C20" s="1613" t="s">
        <v>124</v>
      </c>
      <c r="D20" s="411"/>
      <c r="E20" s="412" t="s">
        <v>1202</v>
      </c>
      <c r="F20" s="1089" t="s">
        <v>127</v>
      </c>
      <c r="G20" s="1089" t="s">
        <v>127</v>
      </c>
      <c r="H20" s="1095">
        <v>900000</v>
      </c>
      <c r="I20" s="1096">
        <f>ROUND(H20/$H$16,4)*100</f>
        <v>4.79</v>
      </c>
      <c r="J20" s="1095">
        <v>700000</v>
      </c>
      <c r="K20" s="1097">
        <f>ROUND(J20/$J$16,4)*100</f>
        <v>2.59</v>
      </c>
      <c r="L20" s="350"/>
      <c r="M20" s="350"/>
      <c r="N20" s="350"/>
      <c r="O20" s="350"/>
      <c r="P20" s="350"/>
    </row>
    <row r="21" spans="3:16" ht="24.75" customHeight="1">
      <c r="C21" s="1615"/>
      <c r="D21" s="411"/>
      <c r="E21" s="407" t="s">
        <v>1203</v>
      </c>
      <c r="F21" s="1089" t="s">
        <v>127</v>
      </c>
      <c r="G21" s="1089" t="s">
        <v>127</v>
      </c>
      <c r="H21" s="1089" t="s">
        <v>127</v>
      </c>
      <c r="I21" s="1089" t="s">
        <v>127</v>
      </c>
      <c r="J21" s="1089" t="s">
        <v>127</v>
      </c>
      <c r="K21" s="1092" t="s">
        <v>126</v>
      </c>
      <c r="L21" s="350"/>
      <c r="M21" s="350"/>
      <c r="N21" s="350"/>
      <c r="O21" s="350"/>
      <c r="P21" s="350"/>
    </row>
    <row r="22" spans="3:11" ht="24.75" customHeight="1">
      <c r="C22" s="1615"/>
      <c r="D22" s="411" t="s">
        <v>1199</v>
      </c>
      <c r="E22" s="407" t="s">
        <v>1204</v>
      </c>
      <c r="F22" s="1089" t="s">
        <v>127</v>
      </c>
      <c r="G22" s="1089" t="s">
        <v>127</v>
      </c>
      <c r="H22" s="1089" t="s">
        <v>127</v>
      </c>
      <c r="I22" s="1089" t="s">
        <v>127</v>
      </c>
      <c r="J22" s="1089" t="s">
        <v>127</v>
      </c>
      <c r="K22" s="1092" t="s">
        <v>126</v>
      </c>
    </row>
    <row r="23" spans="3:11" ht="24.75" customHeight="1">
      <c r="C23" s="1615"/>
      <c r="D23" s="411"/>
      <c r="E23" s="341" t="s">
        <v>1205</v>
      </c>
      <c r="F23" s="1089" t="s">
        <v>127</v>
      </c>
      <c r="G23" s="1089" t="s">
        <v>127</v>
      </c>
      <c r="H23" s="1089" t="s">
        <v>127</v>
      </c>
      <c r="I23" s="1089" t="s">
        <v>127</v>
      </c>
      <c r="J23" s="1089" t="s">
        <v>127</v>
      </c>
      <c r="K23" s="1092" t="s">
        <v>126</v>
      </c>
    </row>
    <row r="24" spans="3:11" ht="24.75" customHeight="1">
      <c r="C24" s="1615"/>
      <c r="D24" s="411" t="s">
        <v>1206</v>
      </c>
      <c r="E24" s="341" t="s">
        <v>1207</v>
      </c>
      <c r="F24" s="1089" t="s">
        <v>127</v>
      </c>
      <c r="G24" s="1089" t="s">
        <v>127</v>
      </c>
      <c r="H24" s="1089">
        <v>1895943</v>
      </c>
      <c r="I24" s="1090">
        <f>ROUND(H24/$H$16,4)*100</f>
        <v>10.08</v>
      </c>
      <c r="J24" s="1089">
        <v>8054322</v>
      </c>
      <c r="K24" s="1091">
        <f>ROUND(J24/$J$16,4)*100</f>
        <v>29.81</v>
      </c>
    </row>
    <row r="25" spans="3:11" ht="24.75" customHeight="1">
      <c r="C25" s="1615"/>
      <c r="D25" s="411"/>
      <c r="E25" s="341" t="s">
        <v>1208</v>
      </c>
      <c r="F25" s="1089" t="s">
        <v>127</v>
      </c>
      <c r="G25" s="1089" t="s">
        <v>127</v>
      </c>
      <c r="H25" s="1089" t="s">
        <v>127</v>
      </c>
      <c r="I25" s="1089" t="s">
        <v>127</v>
      </c>
      <c r="J25" s="1089" t="s">
        <v>127</v>
      </c>
      <c r="K25" s="1092" t="s">
        <v>126</v>
      </c>
    </row>
    <row r="26" spans="3:11" ht="24.75" customHeight="1" thickBot="1">
      <c r="C26" s="1614"/>
      <c r="D26" s="413"/>
      <c r="E26" s="414" t="s">
        <v>795</v>
      </c>
      <c r="F26" s="1093" t="s">
        <v>127</v>
      </c>
      <c r="G26" s="1093" t="s">
        <v>127</v>
      </c>
      <c r="H26" s="1093" t="s">
        <v>126</v>
      </c>
      <c r="I26" s="1093" t="s">
        <v>126</v>
      </c>
      <c r="J26" s="1093" t="s">
        <v>126</v>
      </c>
      <c r="K26" s="1094" t="s">
        <v>126</v>
      </c>
    </row>
    <row r="27" spans="3:11" ht="24.75" customHeight="1">
      <c r="C27" s="1616" t="s">
        <v>65</v>
      </c>
      <c r="D27" s="409"/>
      <c r="E27" s="410" t="s">
        <v>1198</v>
      </c>
      <c r="F27" s="1089">
        <f>SUM(F28:F37)</f>
        <v>150000</v>
      </c>
      <c r="G27" s="942">
        <v>1</v>
      </c>
      <c r="H27" s="1089">
        <f>SUM(H28:H37)</f>
        <v>150000</v>
      </c>
      <c r="I27" s="942">
        <v>1</v>
      </c>
      <c r="J27" s="1089">
        <f>SUM(J28:J37)</f>
        <v>150000</v>
      </c>
      <c r="K27" s="941">
        <v>1</v>
      </c>
    </row>
    <row r="28" spans="3:11" ht="24.75" customHeight="1">
      <c r="C28" s="1615"/>
      <c r="D28" s="411" t="s">
        <v>1199</v>
      </c>
      <c r="E28" s="407" t="s">
        <v>417</v>
      </c>
      <c r="F28" s="1089">
        <v>150000</v>
      </c>
      <c r="G28" s="1208">
        <f>ROUND(F28/$F$27,4)*100</f>
        <v>100</v>
      </c>
      <c r="H28" s="1089">
        <v>150000</v>
      </c>
      <c r="I28" s="1208">
        <f>ROUND(H28/$H$27,4)*100</f>
        <v>100</v>
      </c>
      <c r="J28" s="1089">
        <v>150000</v>
      </c>
      <c r="K28" s="1209">
        <f>ROUND(J28/$J$27,4)*100</f>
        <v>100</v>
      </c>
    </row>
    <row r="29" spans="3:11" ht="24.75" customHeight="1">
      <c r="C29" s="1615"/>
      <c r="D29" s="411"/>
      <c r="E29" s="341" t="s">
        <v>1201</v>
      </c>
      <c r="F29" s="1089" t="s">
        <v>127</v>
      </c>
      <c r="G29" s="1089" t="s">
        <v>126</v>
      </c>
      <c r="H29" s="1089" t="s">
        <v>126</v>
      </c>
      <c r="I29" s="1089" t="s">
        <v>126</v>
      </c>
      <c r="J29" s="1089" t="s">
        <v>126</v>
      </c>
      <c r="K29" s="1092" t="s">
        <v>126</v>
      </c>
    </row>
    <row r="30" spans="3:11" ht="24.75" customHeight="1">
      <c r="C30" s="1615"/>
      <c r="D30" s="412" t="s">
        <v>1200</v>
      </c>
      <c r="E30" s="341" t="s">
        <v>533</v>
      </c>
      <c r="F30" s="1089" t="s">
        <v>127</v>
      </c>
      <c r="G30" s="1089" t="s">
        <v>126</v>
      </c>
      <c r="H30" s="1089" t="s">
        <v>126</v>
      </c>
      <c r="I30" s="1089" t="s">
        <v>126</v>
      </c>
      <c r="J30" s="1089" t="s">
        <v>126</v>
      </c>
      <c r="K30" s="1092" t="s">
        <v>126</v>
      </c>
    </row>
    <row r="31" spans="3:11" ht="24.75" customHeight="1">
      <c r="C31" s="1615"/>
      <c r="D31" s="411"/>
      <c r="E31" s="341" t="s">
        <v>1202</v>
      </c>
      <c r="F31" s="1089" t="s">
        <v>127</v>
      </c>
      <c r="G31" s="1089" t="s">
        <v>126</v>
      </c>
      <c r="H31" s="1089" t="s">
        <v>126</v>
      </c>
      <c r="I31" s="1089" t="s">
        <v>126</v>
      </c>
      <c r="J31" s="1089" t="s">
        <v>126</v>
      </c>
      <c r="K31" s="1092" t="s">
        <v>126</v>
      </c>
    </row>
    <row r="32" spans="3:11" ht="24.75" customHeight="1">
      <c r="C32" s="1615"/>
      <c r="D32" s="411"/>
      <c r="E32" s="407" t="s">
        <v>1203</v>
      </c>
      <c r="F32" s="1089" t="s">
        <v>127</v>
      </c>
      <c r="G32" s="1089" t="s">
        <v>126</v>
      </c>
      <c r="H32" s="1089" t="s">
        <v>126</v>
      </c>
      <c r="I32" s="1089" t="s">
        <v>126</v>
      </c>
      <c r="J32" s="1089" t="s">
        <v>126</v>
      </c>
      <c r="K32" s="1092" t="s">
        <v>126</v>
      </c>
    </row>
    <row r="33" spans="3:11" ht="24.75" customHeight="1">
      <c r="C33" s="1615"/>
      <c r="D33" s="411" t="s">
        <v>1199</v>
      </c>
      <c r="E33" s="407" t="s">
        <v>1204</v>
      </c>
      <c r="F33" s="1089" t="s">
        <v>127</v>
      </c>
      <c r="G33" s="1089" t="s">
        <v>126</v>
      </c>
      <c r="H33" s="1089" t="s">
        <v>126</v>
      </c>
      <c r="I33" s="1089" t="s">
        <v>126</v>
      </c>
      <c r="J33" s="1089" t="s">
        <v>126</v>
      </c>
      <c r="K33" s="1092" t="s">
        <v>126</v>
      </c>
    </row>
    <row r="34" spans="3:11" ht="24.75" customHeight="1">
      <c r="C34" s="1615"/>
      <c r="D34" s="411"/>
      <c r="E34" s="341" t="s">
        <v>1205</v>
      </c>
      <c r="F34" s="1089" t="s">
        <v>127</v>
      </c>
      <c r="G34" s="1089" t="s">
        <v>126</v>
      </c>
      <c r="H34" s="1089" t="s">
        <v>126</v>
      </c>
      <c r="I34" s="1089" t="s">
        <v>126</v>
      </c>
      <c r="J34" s="1089" t="s">
        <v>126</v>
      </c>
      <c r="K34" s="1092" t="s">
        <v>126</v>
      </c>
    </row>
    <row r="35" spans="3:11" ht="24.75" customHeight="1">
      <c r="C35" s="1617"/>
      <c r="D35" s="412" t="s">
        <v>1206</v>
      </c>
      <c r="E35" s="341" t="s">
        <v>1207</v>
      </c>
      <c r="F35" s="1089" t="s">
        <v>127</v>
      </c>
      <c r="G35" s="1089" t="s">
        <v>126</v>
      </c>
      <c r="H35" s="1089" t="s">
        <v>126</v>
      </c>
      <c r="I35" s="1089" t="s">
        <v>126</v>
      </c>
      <c r="J35" s="1089" t="s">
        <v>126</v>
      </c>
      <c r="K35" s="1092" t="s">
        <v>126</v>
      </c>
    </row>
    <row r="36" spans="3:11" ht="24.75" customHeight="1">
      <c r="C36" s="1613" t="s">
        <v>65</v>
      </c>
      <c r="D36" s="411"/>
      <c r="E36" s="412" t="s">
        <v>1208</v>
      </c>
      <c r="F36" s="1089" t="s">
        <v>127</v>
      </c>
      <c r="G36" s="1089" t="s">
        <v>126</v>
      </c>
      <c r="H36" s="1089" t="s">
        <v>126</v>
      </c>
      <c r="I36" s="1089" t="s">
        <v>126</v>
      </c>
      <c r="J36" s="1089" t="s">
        <v>126</v>
      </c>
      <c r="K36" s="1092" t="s">
        <v>126</v>
      </c>
    </row>
    <row r="37" spans="3:11" ht="24.75" customHeight="1" thickBot="1">
      <c r="C37" s="1614"/>
      <c r="D37" s="413"/>
      <c r="E37" s="414" t="s">
        <v>795</v>
      </c>
      <c r="F37" s="1093" t="s">
        <v>127</v>
      </c>
      <c r="G37" s="1093" t="s">
        <v>127</v>
      </c>
      <c r="H37" s="1093" t="s">
        <v>127</v>
      </c>
      <c r="I37" s="1093" t="s">
        <v>127</v>
      </c>
      <c r="J37" s="1093" t="s">
        <v>127</v>
      </c>
      <c r="K37" s="1094" t="s">
        <v>127</v>
      </c>
    </row>
    <row r="39" ht="13.5">
      <c r="C39" s="377" t="s">
        <v>587</v>
      </c>
    </row>
  </sheetData>
  <mergeCells count="10">
    <mergeCell ref="J3:K3"/>
    <mergeCell ref="C3:C4"/>
    <mergeCell ref="F3:G3"/>
    <mergeCell ref="H3:I3"/>
    <mergeCell ref="D3:E4"/>
    <mergeCell ref="C36:C37"/>
    <mergeCell ref="C5:C15"/>
    <mergeCell ref="C16:C19"/>
    <mergeCell ref="C20:C26"/>
    <mergeCell ref="C27:C35"/>
  </mergeCells>
  <printOptions/>
  <pageMargins left="0.75" right="0.75" top="1" bottom="1" header="0.512" footer="0.512"/>
  <pageSetup firstPageNumber="94" useFirstPageNumber="1" horizontalDpi="600" verticalDpi="600" orientation="landscape" paperSize="9" r:id="rId1"/>
  <headerFooter alignWithMargins="0">
    <oddFooter>&amp;R&amp;P</oddFooter>
  </headerFooter>
  <rowBreaks count="1" manualBreakCount="1">
    <brk id="19" max="255" man="1"/>
  </rowBreaks>
</worksheet>
</file>

<file path=xl/worksheets/sheet37.xml><?xml version="1.0" encoding="utf-8"?>
<worksheet xmlns="http://schemas.openxmlformats.org/spreadsheetml/2006/main" xmlns:r="http://schemas.openxmlformats.org/officeDocument/2006/relationships">
  <dimension ref="A1:M12"/>
  <sheetViews>
    <sheetView zoomScale="75" zoomScaleNormal="75" workbookViewId="0" topLeftCell="A1">
      <selection activeCell="F8" sqref="F8"/>
    </sheetView>
  </sheetViews>
  <sheetFormatPr defaultColWidth="9.140625" defaultRowHeight="12"/>
  <cols>
    <col min="1" max="2" width="3.00390625" style="278" customWidth="1"/>
    <col min="3" max="3" width="20.8515625" style="278" customWidth="1"/>
    <col min="4" max="12" width="12.421875" style="278" customWidth="1"/>
    <col min="13" max="13" width="2.8515625" style="278" customWidth="1"/>
    <col min="14" max="16384" width="10.28125" style="278" customWidth="1"/>
  </cols>
  <sheetData>
    <row r="1" spans="1:10" ht="13.5">
      <c r="A1" s="278" t="s">
        <v>117</v>
      </c>
      <c r="J1" s="339"/>
    </row>
    <row r="2" spans="11:12" ht="14.25" thickBot="1">
      <c r="K2" s="339"/>
      <c r="L2" s="339" t="s">
        <v>118</v>
      </c>
    </row>
    <row r="3" spans="3:12" s="338" customFormat="1" ht="16.5" customHeight="1">
      <c r="C3" s="1620" t="s">
        <v>1194</v>
      </c>
      <c r="D3" s="1598"/>
      <c r="E3" s="1598"/>
      <c r="F3" s="1618"/>
      <c r="G3" s="1627" t="s">
        <v>119</v>
      </c>
      <c r="H3" s="1627"/>
      <c r="I3" s="1627"/>
      <c r="J3" s="1622"/>
      <c r="K3" s="1598"/>
      <c r="L3" s="1628"/>
    </row>
    <row r="4" spans="3:13" s="338" customFormat="1" ht="16.5" customHeight="1">
      <c r="C4" s="1629"/>
      <c r="D4" s="1588" t="s">
        <v>260</v>
      </c>
      <c r="E4" s="1588"/>
      <c r="F4" s="1588"/>
      <c r="G4" s="1588" t="s">
        <v>261</v>
      </c>
      <c r="H4" s="1588"/>
      <c r="I4" s="1588"/>
      <c r="J4" s="1588" t="s">
        <v>720</v>
      </c>
      <c r="K4" s="1588"/>
      <c r="L4" s="1588"/>
      <c r="M4" s="340"/>
    </row>
    <row r="5" spans="3:12" s="338" customFormat="1" ht="27.75" customHeight="1">
      <c r="C5" s="1621"/>
      <c r="D5" s="341" t="s">
        <v>1209</v>
      </c>
      <c r="E5" s="341" t="s">
        <v>1210</v>
      </c>
      <c r="F5" s="407" t="s">
        <v>1211</v>
      </c>
      <c r="G5" s="341" t="s">
        <v>1209</v>
      </c>
      <c r="H5" s="341" t="s">
        <v>1210</v>
      </c>
      <c r="I5" s="407" t="s">
        <v>1211</v>
      </c>
      <c r="J5" s="341" t="s">
        <v>1209</v>
      </c>
      <c r="K5" s="341" t="s">
        <v>1210</v>
      </c>
      <c r="L5" s="408" t="s">
        <v>1211</v>
      </c>
    </row>
    <row r="6" spans="3:12" s="338" customFormat="1" ht="21.75" customHeight="1">
      <c r="C6" s="415" t="s">
        <v>123</v>
      </c>
      <c r="D6" s="715" t="s">
        <v>126</v>
      </c>
      <c r="E6" s="715" t="s">
        <v>126</v>
      </c>
      <c r="F6" s="715" t="s">
        <v>126</v>
      </c>
      <c r="G6" s="416">
        <v>2</v>
      </c>
      <c r="H6" s="416">
        <v>1</v>
      </c>
      <c r="I6" s="1210">
        <f>H6/G6</f>
        <v>0.5</v>
      </c>
      <c r="J6" s="416">
        <v>1</v>
      </c>
      <c r="K6" s="416">
        <v>1</v>
      </c>
      <c r="L6" s="1211">
        <f>K6/J6</f>
        <v>1</v>
      </c>
    </row>
    <row r="7" spans="3:12" s="338" customFormat="1" ht="21.75" customHeight="1">
      <c r="C7" s="415" t="s">
        <v>124</v>
      </c>
      <c r="D7" s="715" t="s">
        <v>126</v>
      </c>
      <c r="E7" s="715" t="s">
        <v>126</v>
      </c>
      <c r="F7" s="715" t="s">
        <v>127</v>
      </c>
      <c r="G7" s="416">
        <v>1</v>
      </c>
      <c r="H7" s="416">
        <v>1</v>
      </c>
      <c r="I7" s="1210">
        <f>H7/G7</f>
        <v>1</v>
      </c>
      <c r="J7" s="416">
        <v>1</v>
      </c>
      <c r="K7" s="416">
        <v>0</v>
      </c>
      <c r="L7" s="1211">
        <f>K7/J7</f>
        <v>0</v>
      </c>
    </row>
    <row r="8" spans="3:12" s="338" customFormat="1" ht="21.75" customHeight="1">
      <c r="C8" s="415" t="s">
        <v>125</v>
      </c>
      <c r="D8" s="715" t="s">
        <v>126</v>
      </c>
      <c r="E8" s="715" t="s">
        <v>126</v>
      </c>
      <c r="F8" s="715" t="s">
        <v>126</v>
      </c>
      <c r="G8" s="715" t="s">
        <v>126</v>
      </c>
      <c r="H8" s="715" t="s">
        <v>126</v>
      </c>
      <c r="I8" s="715" t="s">
        <v>126</v>
      </c>
      <c r="J8" s="715" t="s">
        <v>126</v>
      </c>
      <c r="K8" s="715" t="s">
        <v>126</v>
      </c>
      <c r="L8" s="718" t="s">
        <v>127</v>
      </c>
    </row>
    <row r="9" spans="3:12" s="338" customFormat="1" ht="21.75" customHeight="1" thickBot="1">
      <c r="C9" s="346" t="s">
        <v>1212</v>
      </c>
      <c r="D9" s="716" t="s">
        <v>127</v>
      </c>
      <c r="E9" s="716" t="s">
        <v>127</v>
      </c>
      <c r="F9" s="716" t="s">
        <v>127</v>
      </c>
      <c r="G9" s="417">
        <v>3</v>
      </c>
      <c r="H9" s="417">
        <v>2</v>
      </c>
      <c r="I9" s="717">
        <f>H9/G9</f>
        <v>0.6666666666666666</v>
      </c>
      <c r="J9" s="417">
        <v>2</v>
      </c>
      <c r="K9" s="417">
        <v>1</v>
      </c>
      <c r="L9" s="719">
        <f>K9/J9</f>
        <v>0.5</v>
      </c>
    </row>
    <row r="10" s="338" customFormat="1" ht="9" customHeight="1">
      <c r="L10" s="43"/>
    </row>
    <row r="11" spans="3:8" ht="13.5">
      <c r="C11" s="377" t="s">
        <v>252</v>
      </c>
      <c r="D11" s="338"/>
      <c r="E11" s="338"/>
      <c r="F11" s="338"/>
      <c r="G11" s="338"/>
      <c r="H11" s="338"/>
    </row>
    <row r="12" ht="13.5">
      <c r="C12" s="350" t="s">
        <v>70</v>
      </c>
    </row>
  </sheetData>
  <mergeCells count="7">
    <mergeCell ref="J4:L4"/>
    <mergeCell ref="G3:I3"/>
    <mergeCell ref="J3:L3"/>
    <mergeCell ref="C3:C5"/>
    <mergeCell ref="D3:F3"/>
    <mergeCell ref="D4:F4"/>
    <mergeCell ref="G4:I4"/>
  </mergeCells>
  <printOptions/>
  <pageMargins left="0.7874015748031497" right="0.7874015748031497" top="0.984251968503937" bottom="0.984251968503937" header="0.5118110236220472" footer="0.5118110236220472"/>
  <pageSetup firstPageNumber="97" useFirstPageNumber="1" horizontalDpi="600" verticalDpi="600" orientation="landscape" paperSize="9" r:id="rId1"/>
  <headerFooter alignWithMargins="0">
    <oddFooter>&amp;R&amp;P</oddFooter>
  </headerFooter>
</worksheet>
</file>

<file path=xl/worksheets/sheet38.xml><?xml version="1.0" encoding="utf-8"?>
<worksheet xmlns="http://schemas.openxmlformats.org/spreadsheetml/2006/main" xmlns:r="http://schemas.openxmlformats.org/officeDocument/2006/relationships">
  <dimension ref="A1:M13"/>
  <sheetViews>
    <sheetView zoomScale="75" zoomScaleNormal="75" workbookViewId="0" topLeftCell="A1">
      <selection activeCell="F7" sqref="F7"/>
    </sheetView>
  </sheetViews>
  <sheetFormatPr defaultColWidth="9.140625" defaultRowHeight="12"/>
  <cols>
    <col min="1" max="2" width="2.7109375" style="419" customWidth="1"/>
    <col min="3" max="3" width="17.28125" style="419" customWidth="1"/>
    <col min="4" max="4" width="8.8515625" style="419" customWidth="1"/>
    <col min="5" max="5" width="14.57421875" style="419" customWidth="1"/>
    <col min="6" max="6" width="13.421875" style="419" customWidth="1"/>
    <col min="7" max="7" width="12.7109375" style="419" customWidth="1"/>
    <col min="8" max="8" width="14.7109375" style="419" customWidth="1"/>
    <col min="9" max="9" width="13.28125" style="419" customWidth="1"/>
    <col min="10" max="10" width="12.8515625" style="419" customWidth="1"/>
    <col min="11" max="11" width="16.00390625" style="419" customWidth="1"/>
    <col min="12" max="12" width="13.140625" style="419" customWidth="1"/>
    <col min="13" max="16384" width="9.140625" style="419" customWidth="1"/>
  </cols>
  <sheetData>
    <row r="1" spans="1:9" ht="13.5">
      <c r="A1" s="46" t="s">
        <v>537</v>
      </c>
      <c r="B1" s="46"/>
      <c r="C1" s="46"/>
      <c r="D1" s="46"/>
      <c r="E1" s="46"/>
      <c r="F1" s="46"/>
      <c r="G1" s="46"/>
      <c r="H1" s="46"/>
      <c r="I1" s="418" t="s">
        <v>1213</v>
      </c>
    </row>
    <row r="2" spans="2:12" ht="14.25" thickBot="1">
      <c r="B2" s="46"/>
      <c r="C2" s="46"/>
      <c r="D2" s="46"/>
      <c r="E2" s="46"/>
      <c r="F2" s="46"/>
      <c r="G2" s="46"/>
      <c r="H2" s="46"/>
      <c r="I2" s="46"/>
      <c r="J2" s="418"/>
      <c r="K2" s="339"/>
      <c r="L2" s="339" t="s">
        <v>538</v>
      </c>
    </row>
    <row r="3" spans="3:12" s="420" customFormat="1" ht="16.5" customHeight="1">
      <c r="C3" s="1620" t="s">
        <v>1194</v>
      </c>
      <c r="D3" s="1631" t="s">
        <v>539</v>
      </c>
      <c r="E3" s="1633" t="s">
        <v>71</v>
      </c>
      <c r="F3" s="1634"/>
      <c r="G3" s="1635"/>
      <c r="H3" s="1633" t="s">
        <v>540</v>
      </c>
      <c r="I3" s="1634"/>
      <c r="J3" s="1635"/>
      <c r="K3" s="1636" t="s">
        <v>541</v>
      </c>
      <c r="L3" s="1638" t="s">
        <v>72</v>
      </c>
    </row>
    <row r="4" spans="3:12" s="420" customFormat="1" ht="28.5" customHeight="1">
      <c r="C4" s="1621"/>
      <c r="D4" s="1632"/>
      <c r="E4" s="421" t="s">
        <v>73</v>
      </c>
      <c r="F4" s="421" t="s">
        <v>74</v>
      </c>
      <c r="G4" s="421" t="s">
        <v>542</v>
      </c>
      <c r="H4" s="421" t="s">
        <v>543</v>
      </c>
      <c r="I4" s="421" t="s">
        <v>74</v>
      </c>
      <c r="J4" s="422" t="s">
        <v>75</v>
      </c>
      <c r="K4" s="1637"/>
      <c r="L4" s="1639"/>
    </row>
    <row r="5" spans="3:12" s="420" customFormat="1" ht="22.5" customHeight="1">
      <c r="C5" s="943" t="s">
        <v>547</v>
      </c>
      <c r="D5" s="423">
        <v>128</v>
      </c>
      <c r="E5" s="1068">
        <v>10500000</v>
      </c>
      <c r="F5" s="1098" t="s">
        <v>64</v>
      </c>
      <c r="G5" s="1099">
        <f>E5/D5</f>
        <v>82031.25</v>
      </c>
      <c r="H5" s="1068">
        <v>44358453</v>
      </c>
      <c r="I5" s="1100">
        <v>2479474</v>
      </c>
      <c r="J5" s="1101">
        <f>H5/D5</f>
        <v>346550.4140625</v>
      </c>
      <c r="K5" s="1102">
        <f>E5+H5</f>
        <v>54858453</v>
      </c>
      <c r="L5" s="1103">
        <f>K5/D5</f>
        <v>428581.6640625</v>
      </c>
    </row>
    <row r="6" spans="3:12" s="420" customFormat="1" ht="22.5" customHeight="1">
      <c r="C6" s="943" t="s">
        <v>548</v>
      </c>
      <c r="D6" s="423">
        <v>42</v>
      </c>
      <c r="E6" s="1068">
        <v>700000</v>
      </c>
      <c r="F6" s="1098" t="s">
        <v>64</v>
      </c>
      <c r="G6" s="1099">
        <f>E6/D6</f>
        <v>16666.666666666668</v>
      </c>
      <c r="H6" s="1068">
        <v>8054322</v>
      </c>
      <c r="I6" s="1100" t="s">
        <v>64</v>
      </c>
      <c r="J6" s="1101">
        <f>H6/D6</f>
        <v>191769.57142857142</v>
      </c>
      <c r="K6" s="1102">
        <f>E6+H6</f>
        <v>8754322</v>
      </c>
      <c r="L6" s="1103">
        <f>K6/D6</f>
        <v>208436.2380952381</v>
      </c>
    </row>
    <row r="7" spans="3:12" s="420" customFormat="1" ht="22.5" customHeight="1">
      <c r="C7" s="943" t="s">
        <v>63</v>
      </c>
      <c r="D7" s="423">
        <v>2</v>
      </c>
      <c r="E7" s="1098" t="s">
        <v>64</v>
      </c>
      <c r="F7" s="1098" t="s">
        <v>64</v>
      </c>
      <c r="G7" s="1098" t="s">
        <v>64</v>
      </c>
      <c r="H7" s="1068" t="s">
        <v>64</v>
      </c>
      <c r="I7" s="1100" t="s">
        <v>64</v>
      </c>
      <c r="J7" s="1100" t="s">
        <v>64</v>
      </c>
      <c r="K7" s="1100" t="s">
        <v>64</v>
      </c>
      <c r="L7" s="1104" t="s">
        <v>64</v>
      </c>
    </row>
    <row r="8" spans="3:12" s="420" customFormat="1" ht="22.5" customHeight="1" thickBot="1">
      <c r="C8" s="424" t="s">
        <v>544</v>
      </c>
      <c r="D8" s="944">
        <f>SUM(D5:D7)</f>
        <v>172</v>
      </c>
      <c r="E8" s="1105">
        <f>E5+E6</f>
        <v>11200000</v>
      </c>
      <c r="F8" s="1106" t="s">
        <v>64</v>
      </c>
      <c r="G8" s="1107">
        <f>E8/D8</f>
        <v>65116.27906976744</v>
      </c>
      <c r="H8" s="1074">
        <f>H5+H6</f>
        <v>52412775</v>
      </c>
      <c r="I8" s="1108">
        <f>I5</f>
        <v>2479474</v>
      </c>
      <c r="J8" s="1109">
        <f>H8/D8</f>
        <v>304725.43604651163</v>
      </c>
      <c r="K8" s="1110">
        <f>E8+H8</f>
        <v>63612775</v>
      </c>
      <c r="L8" s="1111">
        <f>K8/D8</f>
        <v>369841.7151162791</v>
      </c>
    </row>
    <row r="9" spans="3:12" ht="9" customHeight="1">
      <c r="C9" s="46"/>
      <c r="E9" s="1112"/>
      <c r="F9" s="1112"/>
      <c r="G9" s="1112"/>
      <c r="H9" s="1112"/>
      <c r="I9" s="1112"/>
      <c r="J9" s="1112"/>
      <c r="K9" s="1112"/>
      <c r="L9" s="1112"/>
    </row>
    <row r="10" spans="3:12" ht="13.5" customHeight="1">
      <c r="C10" s="377" t="s">
        <v>116</v>
      </c>
      <c r="D10" s="420"/>
      <c r="E10" s="420"/>
      <c r="F10" s="420"/>
      <c r="G10" s="420"/>
      <c r="H10" s="420"/>
      <c r="I10" s="420"/>
      <c r="J10" s="420"/>
      <c r="K10" s="420"/>
      <c r="L10" s="420"/>
    </row>
    <row r="11" spans="3:12" ht="13.5" customHeight="1">
      <c r="C11" s="1600" t="s">
        <v>545</v>
      </c>
      <c r="D11" s="1600"/>
      <c r="E11" s="1600"/>
      <c r="F11" s="1600"/>
      <c r="G11" s="1600"/>
      <c r="H11" s="1600"/>
      <c r="I11" s="1600"/>
      <c r="J11" s="1600"/>
      <c r="K11" s="1600"/>
      <c r="L11" s="1600"/>
    </row>
    <row r="12" spans="3:13" ht="28.5" customHeight="1">
      <c r="C12" s="1630" t="s">
        <v>546</v>
      </c>
      <c r="D12" s="1630"/>
      <c r="E12" s="1630"/>
      <c r="F12" s="1630"/>
      <c r="G12" s="1630"/>
      <c r="H12" s="1630"/>
      <c r="I12" s="1630"/>
      <c r="J12" s="1630"/>
      <c r="K12" s="1630"/>
      <c r="L12" s="1630"/>
      <c r="M12" s="420"/>
    </row>
    <row r="13" spans="3:12" ht="12" customHeight="1">
      <c r="C13" s="1600" t="s">
        <v>101</v>
      </c>
      <c r="D13" s="1600"/>
      <c r="E13" s="1600"/>
      <c r="F13" s="1600"/>
      <c r="G13" s="1600"/>
      <c r="H13" s="1600"/>
      <c r="I13" s="1600"/>
      <c r="J13" s="1600"/>
      <c r="K13" s="1600"/>
      <c r="L13" s="1600"/>
    </row>
  </sheetData>
  <mergeCells count="9">
    <mergeCell ref="C13:L13"/>
    <mergeCell ref="C12:L12"/>
    <mergeCell ref="C11:L11"/>
    <mergeCell ref="C3:C4"/>
    <mergeCell ref="D3:D4"/>
    <mergeCell ref="E3:G3"/>
    <mergeCell ref="H3:J3"/>
    <mergeCell ref="K3:K4"/>
    <mergeCell ref="L3:L4"/>
  </mergeCells>
  <printOptions/>
  <pageMargins left="0.75" right="0.75" top="1" bottom="1" header="0.512" footer="0.512"/>
  <pageSetup firstPageNumber="98" useFirstPageNumber="1" horizontalDpi="300" verticalDpi="300" orientation="landscape" paperSize="9" r:id="rId1"/>
  <headerFooter alignWithMargins="0">
    <oddFooter>&amp;R&amp;P</oddFooter>
  </headerFooter>
</worksheet>
</file>

<file path=xl/worksheets/sheet39.xml><?xml version="1.0" encoding="utf-8"?>
<worksheet xmlns="http://schemas.openxmlformats.org/spreadsheetml/2006/main" xmlns:r="http://schemas.openxmlformats.org/officeDocument/2006/relationships">
  <sheetPr codeName="Sheet22"/>
  <dimension ref="A1:M13"/>
  <sheetViews>
    <sheetView zoomScale="75" zoomScaleNormal="75" workbookViewId="0" topLeftCell="A1">
      <pane xSplit="3" ySplit="4" topLeftCell="D5" activePane="bottomRight" state="frozen"/>
      <selection pane="topLeft" activeCell="A1" sqref="A1"/>
      <selection pane="topRight" activeCell="D1" sqref="D1"/>
      <selection pane="bottomLeft" activeCell="A5" sqref="A5"/>
      <selection pane="bottomRight" activeCell="K6" sqref="K6"/>
    </sheetView>
  </sheetViews>
  <sheetFormatPr defaultColWidth="9.140625" defaultRowHeight="15" customHeight="1"/>
  <cols>
    <col min="1" max="2" width="2.7109375" style="924" customWidth="1"/>
    <col min="3" max="3" width="17.57421875" style="4" customWidth="1"/>
    <col min="4" max="4" width="8.7109375" style="4" customWidth="1"/>
    <col min="5" max="5" width="8.57421875" style="4" customWidth="1"/>
    <col min="6" max="6" width="8.7109375" style="4" customWidth="1"/>
    <col min="7" max="7" width="12.8515625" style="4" customWidth="1"/>
    <col min="8" max="9" width="12.7109375" style="4" customWidth="1"/>
    <col min="10" max="10" width="11.28125" style="4" bestFit="1" customWidth="1"/>
    <col min="11" max="11" width="10.57421875" style="4" customWidth="1"/>
    <col min="12" max="12" width="14.140625" style="4" customWidth="1"/>
    <col min="13" max="13" width="21.00390625" style="4" customWidth="1"/>
    <col min="14" max="16384" width="9.140625" style="4" customWidth="1"/>
  </cols>
  <sheetData>
    <row r="1" spans="1:2" ht="15" customHeight="1">
      <c r="A1" s="481" t="s">
        <v>520</v>
      </c>
      <c r="B1" s="4"/>
    </row>
    <row r="2" spans="2:13" ht="15" customHeight="1" thickBot="1">
      <c r="B2" s="4"/>
      <c r="L2" s="59"/>
      <c r="M2" s="339" t="s">
        <v>521</v>
      </c>
    </row>
    <row r="3" spans="3:13" ht="20.25" customHeight="1">
      <c r="C3" s="425" t="s">
        <v>1214</v>
      </c>
      <c r="D3" s="426" t="s">
        <v>1215</v>
      </c>
      <c r="E3" s="426"/>
      <c r="F3" s="426"/>
      <c r="G3" s="1643" t="s">
        <v>522</v>
      </c>
      <c r="H3" s="426" t="s">
        <v>1216</v>
      </c>
      <c r="I3" s="426"/>
      <c r="J3" s="427" t="s">
        <v>1217</v>
      </c>
      <c r="K3" s="428" t="s">
        <v>1218</v>
      </c>
      <c r="L3" s="1645" t="s">
        <v>523</v>
      </c>
      <c r="M3" s="1641" t="s">
        <v>1219</v>
      </c>
    </row>
    <row r="4" spans="3:13" ht="20.25" customHeight="1">
      <c r="C4" s="429" t="s">
        <v>1220</v>
      </c>
      <c r="D4" s="199" t="s">
        <v>1221</v>
      </c>
      <c r="E4" s="199" t="s">
        <v>1222</v>
      </c>
      <c r="F4" s="199" t="s">
        <v>1212</v>
      </c>
      <c r="G4" s="1644"/>
      <c r="H4" s="199" t="s">
        <v>1223</v>
      </c>
      <c r="I4" s="199" t="s">
        <v>1222</v>
      </c>
      <c r="J4" s="430" t="s">
        <v>524</v>
      </c>
      <c r="K4" s="590" t="s">
        <v>525</v>
      </c>
      <c r="L4" s="1646"/>
      <c r="M4" s="1642"/>
    </row>
    <row r="5" spans="3:13" ht="24.75" customHeight="1">
      <c r="C5" s="431" t="s">
        <v>519</v>
      </c>
      <c r="D5" s="925">
        <v>50</v>
      </c>
      <c r="E5" s="432">
        <v>39</v>
      </c>
      <c r="F5" s="433">
        <f>SUM(D5:E5)</f>
        <v>89</v>
      </c>
      <c r="G5" s="949">
        <v>5509.215</v>
      </c>
      <c r="H5" s="949">
        <v>30.481</v>
      </c>
      <c r="I5" s="949">
        <v>102.182</v>
      </c>
      <c r="J5" s="432">
        <v>107</v>
      </c>
      <c r="K5" s="949">
        <f>D5/J5*100</f>
        <v>46.728971962616825</v>
      </c>
      <c r="L5" s="949">
        <f>G5/J5</f>
        <v>51.48799065420561</v>
      </c>
      <c r="M5" s="1647" t="s">
        <v>67</v>
      </c>
    </row>
    <row r="6" spans="3:13" ht="24.75" customHeight="1">
      <c r="C6" s="431" t="s">
        <v>348</v>
      </c>
      <c r="D6" s="925">
        <v>8</v>
      </c>
      <c r="E6" s="432">
        <v>11</v>
      </c>
      <c r="F6" s="433">
        <f>SUM(D6:E6)</f>
        <v>19</v>
      </c>
      <c r="G6" s="949">
        <v>925.56</v>
      </c>
      <c r="H6" s="949">
        <v>44.801</v>
      </c>
      <c r="I6" s="949">
        <v>51.559</v>
      </c>
      <c r="J6" s="432">
        <v>32</v>
      </c>
      <c r="K6" s="925">
        <f>D6/J6*100</f>
        <v>25</v>
      </c>
      <c r="L6" s="949">
        <f>G6/J6</f>
        <v>28.92375</v>
      </c>
      <c r="M6" s="1648"/>
    </row>
    <row r="7" spans="3:13" ht="24.75" customHeight="1">
      <c r="C7" s="697" t="s">
        <v>66</v>
      </c>
      <c r="D7" s="1113" t="s">
        <v>1118</v>
      </c>
      <c r="E7" s="1113" t="s">
        <v>1118</v>
      </c>
      <c r="F7" s="1113" t="s">
        <v>1118</v>
      </c>
      <c r="G7" s="1113" t="s">
        <v>1118</v>
      </c>
      <c r="H7" s="1113" t="s">
        <v>1118</v>
      </c>
      <c r="I7" s="1113" t="s">
        <v>1118</v>
      </c>
      <c r="J7" s="1113" t="s">
        <v>1118</v>
      </c>
      <c r="K7" s="1113" t="s">
        <v>1118</v>
      </c>
      <c r="L7" s="1113" t="s">
        <v>1118</v>
      </c>
      <c r="M7" s="1649"/>
    </row>
    <row r="8" spans="3:13" ht="24.75" customHeight="1" thickBot="1">
      <c r="C8" s="434" t="s">
        <v>1212</v>
      </c>
      <c r="D8" s="926">
        <f>SUM(D5:D6)</f>
        <v>58</v>
      </c>
      <c r="E8" s="435">
        <f>SUM(E5:E6)</f>
        <v>50</v>
      </c>
      <c r="F8" s="435">
        <f>SUM(D8:E8)</f>
        <v>108</v>
      </c>
      <c r="G8" s="948">
        <f>SUM(G5:G6)</f>
        <v>6434.775</v>
      </c>
      <c r="H8" s="950">
        <f>SUM(H5:H6)</f>
        <v>75.28200000000001</v>
      </c>
      <c r="I8" s="950">
        <f>SUM(I5:I6)</f>
        <v>153.74099999999999</v>
      </c>
      <c r="J8" s="435">
        <f>SUM(J5:J6)</f>
        <v>139</v>
      </c>
      <c r="K8" s="951">
        <f>D8/J8*100</f>
        <v>41.726618705035975</v>
      </c>
      <c r="L8" s="950">
        <f>G8/J8</f>
        <v>46.29334532374101</v>
      </c>
      <c r="M8" s="927"/>
    </row>
    <row r="9" spans="3:13" ht="24.75" customHeight="1">
      <c r="C9" s="430"/>
      <c r="D9" s="436"/>
      <c r="E9" s="436"/>
      <c r="F9" s="436"/>
      <c r="G9" s="437"/>
      <c r="H9" s="438"/>
      <c r="I9" s="438"/>
      <c r="J9" s="436"/>
      <c r="K9" s="438"/>
      <c r="L9" s="928"/>
      <c r="M9" s="77"/>
    </row>
    <row r="10" spans="3:12" ht="15" customHeight="1">
      <c r="C10" s="1640" t="s">
        <v>526</v>
      </c>
      <c r="D10" s="1640"/>
      <c r="E10" s="1640"/>
      <c r="F10" s="1640"/>
      <c r="G10" s="1640"/>
      <c r="H10" s="1640"/>
      <c r="I10" s="1640"/>
      <c r="J10" s="1640"/>
      <c r="K10" s="1640"/>
      <c r="L10" s="1640"/>
    </row>
    <row r="11" spans="3:13" ht="24" customHeight="1">
      <c r="C11" s="1330" t="s">
        <v>1224</v>
      </c>
      <c r="D11" s="1330"/>
      <c r="E11" s="1330"/>
      <c r="F11" s="1330"/>
      <c r="G11" s="1330"/>
      <c r="H11" s="1330"/>
      <c r="I11" s="1330"/>
      <c r="J11" s="1330"/>
      <c r="K11" s="1330"/>
      <c r="L11" s="1330"/>
      <c r="M11" s="1330"/>
    </row>
    <row r="12" spans="3:12" ht="15" customHeight="1">
      <c r="C12" s="1548" t="s">
        <v>1225</v>
      </c>
      <c r="D12" s="1548"/>
      <c r="E12" s="1548"/>
      <c r="F12" s="1548"/>
      <c r="G12" s="1548"/>
      <c r="H12" s="1548"/>
      <c r="I12" s="1548"/>
      <c r="J12" s="1548"/>
      <c r="K12" s="1548"/>
      <c r="L12" s="1548"/>
    </row>
    <row r="13" spans="3:12" ht="15" customHeight="1">
      <c r="C13" s="1548" t="s">
        <v>1226</v>
      </c>
      <c r="D13" s="1548"/>
      <c r="E13" s="1548"/>
      <c r="F13" s="1548"/>
      <c r="G13" s="1548"/>
      <c r="H13" s="1548"/>
      <c r="I13" s="1548"/>
      <c r="J13" s="1548"/>
      <c r="K13" s="1548"/>
      <c r="L13" s="1548"/>
    </row>
  </sheetData>
  <mergeCells count="8">
    <mergeCell ref="C10:L10"/>
    <mergeCell ref="C13:L13"/>
    <mergeCell ref="M3:M4"/>
    <mergeCell ref="G3:G4"/>
    <mergeCell ref="L3:L4"/>
    <mergeCell ref="C11:M11"/>
    <mergeCell ref="C12:L12"/>
    <mergeCell ref="M5:M7"/>
  </mergeCells>
  <printOptions/>
  <pageMargins left="0.7874015748031497" right="0.7874015748031497" top="0.984251968503937" bottom="0.984251968503937" header="0.5118110236220472" footer="0.5118110236220472"/>
  <pageSetup firstPageNumber="99" useFirstPageNumber="1" horizontalDpi="600" verticalDpi="600" orientation="landscape"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codeName="Sheet1"/>
  <dimension ref="A1:H37"/>
  <sheetViews>
    <sheetView zoomScale="75" zoomScaleNormal="75" zoomScaleSheetLayoutView="100" workbookViewId="0" topLeftCell="A1">
      <selection activeCell="J12" sqref="J12"/>
    </sheetView>
  </sheetViews>
  <sheetFormatPr defaultColWidth="9.140625" defaultRowHeight="15" customHeight="1"/>
  <cols>
    <col min="1" max="2" width="2.7109375" style="1" customWidth="1"/>
    <col min="3" max="3" width="3.28125" style="2" customWidth="1"/>
    <col min="4" max="4" width="24.00390625" style="3" customWidth="1"/>
    <col min="5" max="5" width="21.00390625" style="2" customWidth="1"/>
    <col min="6" max="6" width="15.28125" style="2" customWidth="1"/>
    <col min="7" max="7" width="45.140625" style="4" customWidth="1"/>
    <col min="8" max="8" width="25.57421875" style="4" customWidth="1"/>
    <col min="9" max="9" width="9.140625" style="4" customWidth="1"/>
    <col min="10" max="10" width="9.00390625" style="4" customWidth="1"/>
    <col min="11" max="16384" width="9.140625" style="4" customWidth="1"/>
  </cols>
  <sheetData>
    <row r="1" ht="15" customHeight="1">
      <c r="B1" s="93" t="s">
        <v>463</v>
      </c>
    </row>
    <row r="2" ht="12" customHeight="1"/>
    <row r="3" spans="1:8" ht="15" customHeight="1">
      <c r="A3" s="555" t="s">
        <v>375</v>
      </c>
      <c r="B3" s="16"/>
      <c r="C3" s="6"/>
      <c r="D3" s="594"/>
      <c r="E3" s="560"/>
      <c r="F3" s="560"/>
      <c r="G3" s="560"/>
      <c r="H3" s="595"/>
    </row>
    <row r="4" spans="1:8" ht="12.75" customHeight="1" thickBot="1">
      <c r="A4" s="544"/>
      <c r="B4" s="595"/>
      <c r="C4" s="595"/>
      <c r="D4" s="269"/>
      <c r="E4" s="269"/>
      <c r="F4" s="269"/>
      <c r="G4" s="269"/>
      <c r="H4" s="54" t="s">
        <v>821</v>
      </c>
    </row>
    <row r="5" spans="1:8" ht="18" customHeight="1">
      <c r="A5" s="596"/>
      <c r="B5" s="596"/>
      <c r="C5" s="1319" t="s">
        <v>377</v>
      </c>
      <c r="D5" s="1320"/>
      <c r="E5" s="597" t="s">
        <v>376</v>
      </c>
      <c r="F5" s="598" t="s">
        <v>372</v>
      </c>
      <c r="G5" s="599" t="s">
        <v>373</v>
      </c>
      <c r="H5" s="600" t="s">
        <v>374</v>
      </c>
    </row>
    <row r="6" spans="1:8" ht="18" customHeight="1">
      <c r="A6" s="601"/>
      <c r="B6" s="601"/>
      <c r="C6" s="602"/>
      <c r="D6" s="603" t="s">
        <v>909</v>
      </c>
      <c r="E6" s="604" t="s">
        <v>910</v>
      </c>
      <c r="F6" s="605">
        <v>741</v>
      </c>
      <c r="G6" s="606" t="s">
        <v>229</v>
      </c>
      <c r="H6" s="607"/>
    </row>
    <row r="7" spans="1:8" ht="18" customHeight="1">
      <c r="A7" s="601"/>
      <c r="B7" s="601"/>
      <c r="C7" s="602"/>
      <c r="D7" s="603" t="s">
        <v>909</v>
      </c>
      <c r="E7" s="604" t="s">
        <v>911</v>
      </c>
      <c r="F7" s="605">
        <v>120</v>
      </c>
      <c r="G7" s="608" t="s">
        <v>230</v>
      </c>
      <c r="H7" s="607"/>
    </row>
    <row r="8" spans="1:8" ht="18" customHeight="1">
      <c r="A8" s="601"/>
      <c r="B8" s="601"/>
      <c r="C8" s="602"/>
      <c r="D8" s="603" t="s">
        <v>909</v>
      </c>
      <c r="E8" s="604" t="s">
        <v>912</v>
      </c>
      <c r="F8" s="605">
        <v>240</v>
      </c>
      <c r="G8" s="608" t="s">
        <v>230</v>
      </c>
      <c r="H8" s="607"/>
    </row>
    <row r="9" spans="1:8" ht="18" customHeight="1">
      <c r="A9" s="601"/>
      <c r="B9" s="601"/>
      <c r="C9" s="602"/>
      <c r="D9" s="603" t="s">
        <v>909</v>
      </c>
      <c r="E9" s="671" t="s">
        <v>913</v>
      </c>
      <c r="F9" s="605">
        <v>686</v>
      </c>
      <c r="G9" s="608" t="s">
        <v>230</v>
      </c>
      <c r="H9" s="607"/>
    </row>
    <row r="10" spans="1:8" ht="18" customHeight="1">
      <c r="A10" s="601"/>
      <c r="B10" s="601"/>
      <c r="C10" s="602"/>
      <c r="D10" s="932" t="s">
        <v>909</v>
      </c>
      <c r="E10" s="604" t="s">
        <v>914</v>
      </c>
      <c r="F10" s="672">
        <v>340</v>
      </c>
      <c r="G10" s="608" t="s">
        <v>230</v>
      </c>
      <c r="H10" s="607"/>
    </row>
    <row r="11" spans="1:8" ht="18" customHeight="1">
      <c r="A11" s="601"/>
      <c r="B11" s="601"/>
      <c r="C11" s="602"/>
      <c r="D11" s="603" t="s">
        <v>909</v>
      </c>
      <c r="E11" s="604" t="s">
        <v>915</v>
      </c>
      <c r="F11" s="605">
        <v>310</v>
      </c>
      <c r="G11" s="608" t="s">
        <v>230</v>
      </c>
      <c r="H11" s="607"/>
    </row>
    <row r="12" spans="1:8" ht="18" customHeight="1">
      <c r="A12" s="601"/>
      <c r="B12" s="601"/>
      <c r="C12" s="602"/>
      <c r="D12" s="603" t="s">
        <v>909</v>
      </c>
      <c r="E12" s="604" t="s">
        <v>916</v>
      </c>
      <c r="F12" s="605">
        <v>480</v>
      </c>
      <c r="G12" s="608" t="s">
        <v>230</v>
      </c>
      <c r="H12" s="610"/>
    </row>
    <row r="13" spans="1:8" ht="18" customHeight="1">
      <c r="A13" s="601"/>
      <c r="B13" s="601"/>
      <c r="C13" s="602"/>
      <c r="D13" s="603" t="s">
        <v>909</v>
      </c>
      <c r="E13" s="604" t="s">
        <v>917</v>
      </c>
      <c r="F13" s="605">
        <v>220</v>
      </c>
      <c r="G13" s="608" t="s">
        <v>230</v>
      </c>
      <c r="H13" s="610"/>
    </row>
    <row r="14" spans="1:8" ht="18" customHeight="1">
      <c r="A14" s="601"/>
      <c r="B14" s="601"/>
      <c r="C14" s="602"/>
      <c r="D14" s="603"/>
      <c r="E14" s="604"/>
      <c r="F14" s="609"/>
      <c r="G14" s="608"/>
      <c r="H14" s="610"/>
    </row>
    <row r="15" spans="1:8" ht="18" customHeight="1">
      <c r="A15" s="601"/>
      <c r="B15" s="601"/>
      <c r="C15" s="602"/>
      <c r="D15" s="603" t="s">
        <v>918</v>
      </c>
      <c r="E15" s="611" t="s">
        <v>919</v>
      </c>
      <c r="F15" s="605">
        <v>160</v>
      </c>
      <c r="G15" s="606" t="s">
        <v>1005</v>
      </c>
      <c r="H15" s="607"/>
    </row>
    <row r="16" spans="1:8" ht="18" customHeight="1">
      <c r="A16" s="601"/>
      <c r="B16" s="601"/>
      <c r="C16" s="612"/>
      <c r="D16" s="603" t="s">
        <v>918</v>
      </c>
      <c r="E16" s="611" t="s">
        <v>920</v>
      </c>
      <c r="F16" s="605">
        <v>400</v>
      </c>
      <c r="G16" s="613" t="s">
        <v>230</v>
      </c>
      <c r="H16" s="614"/>
    </row>
    <row r="17" spans="1:8" ht="18" customHeight="1">
      <c r="A17" s="601"/>
      <c r="B17" s="601"/>
      <c r="C17" s="612"/>
      <c r="D17" s="615" t="s">
        <v>918</v>
      </c>
      <c r="E17" s="616" t="s">
        <v>921</v>
      </c>
      <c r="F17" s="617">
        <v>240</v>
      </c>
      <c r="G17" s="613" t="s">
        <v>230</v>
      </c>
      <c r="H17" s="614"/>
    </row>
    <row r="18" spans="1:8" ht="18" customHeight="1">
      <c r="A18" s="601"/>
      <c r="B18" s="601"/>
      <c r="C18" s="602"/>
      <c r="D18" s="603"/>
      <c r="E18" s="611"/>
      <c r="F18" s="605"/>
      <c r="G18" s="608"/>
      <c r="H18" s="607"/>
    </row>
    <row r="19" spans="1:8" ht="18" customHeight="1">
      <c r="A19" s="601"/>
      <c r="B19" s="601"/>
      <c r="C19" s="602"/>
      <c r="D19" s="675" t="s">
        <v>227</v>
      </c>
      <c r="E19" s="604" t="s">
        <v>221</v>
      </c>
      <c r="F19" s="605">
        <v>120</v>
      </c>
      <c r="G19" s="606" t="s">
        <v>229</v>
      </c>
      <c r="H19" s="607"/>
    </row>
    <row r="20" spans="1:8" ht="18" customHeight="1">
      <c r="A20" s="601"/>
      <c r="B20" s="601"/>
      <c r="C20" s="602"/>
      <c r="D20" s="675" t="s">
        <v>227</v>
      </c>
      <c r="E20" s="604" t="s">
        <v>222</v>
      </c>
      <c r="F20" s="605">
        <v>24</v>
      </c>
      <c r="G20" s="608" t="s">
        <v>230</v>
      </c>
      <c r="H20" s="607"/>
    </row>
    <row r="21" spans="1:8" ht="18" customHeight="1">
      <c r="A21" s="601"/>
      <c r="B21" s="601"/>
      <c r="C21" s="602"/>
      <c r="D21" s="675" t="s">
        <v>227</v>
      </c>
      <c r="E21" s="604" t="s">
        <v>223</v>
      </c>
      <c r="F21" s="605">
        <v>20</v>
      </c>
      <c r="G21" s="608" t="s">
        <v>230</v>
      </c>
      <c r="H21" s="607"/>
    </row>
    <row r="22" spans="1:8" ht="18" customHeight="1">
      <c r="A22" s="601"/>
      <c r="B22" s="601"/>
      <c r="C22" s="602"/>
      <c r="D22" s="675" t="s">
        <v>227</v>
      </c>
      <c r="E22" s="604" t="s">
        <v>224</v>
      </c>
      <c r="F22" s="605">
        <v>90</v>
      </c>
      <c r="G22" s="608" t="s">
        <v>230</v>
      </c>
      <c r="H22" s="607"/>
    </row>
    <row r="23" spans="1:8" ht="18" customHeight="1">
      <c r="A23" s="601"/>
      <c r="B23" s="601"/>
      <c r="C23" s="602"/>
      <c r="D23" s="675" t="s">
        <v>227</v>
      </c>
      <c r="E23" s="604" t="s">
        <v>225</v>
      </c>
      <c r="F23" s="672">
        <v>14</v>
      </c>
      <c r="G23" s="608" t="s">
        <v>230</v>
      </c>
      <c r="H23" s="607"/>
    </row>
    <row r="24" spans="1:8" ht="18" customHeight="1">
      <c r="A24" s="601"/>
      <c r="B24" s="601"/>
      <c r="C24" s="602"/>
      <c r="D24" s="675"/>
      <c r="E24" s="604"/>
      <c r="F24" s="605"/>
      <c r="G24" s="606"/>
      <c r="H24" s="607"/>
    </row>
    <row r="25" spans="1:8" ht="18" customHeight="1">
      <c r="A25" s="601"/>
      <c r="B25" s="601"/>
      <c r="C25" s="602"/>
      <c r="D25" s="675" t="s">
        <v>228</v>
      </c>
      <c r="E25" s="604" t="s">
        <v>226</v>
      </c>
      <c r="F25" s="605">
        <v>21</v>
      </c>
      <c r="G25" s="606" t="s">
        <v>229</v>
      </c>
      <c r="H25" s="610"/>
    </row>
    <row r="26" spans="1:8" ht="18" customHeight="1" thickBot="1">
      <c r="A26" s="601"/>
      <c r="B26" s="601"/>
      <c r="C26" s="612"/>
      <c r="D26" s="615"/>
      <c r="E26" s="676"/>
      <c r="F26" s="674"/>
      <c r="G26" s="677"/>
      <c r="H26" s="678"/>
    </row>
    <row r="27" spans="1:8" ht="18" customHeight="1" thickBot="1" thickTop="1">
      <c r="A27" s="601"/>
      <c r="B27" s="601"/>
      <c r="C27" s="618"/>
      <c r="D27" s="619"/>
      <c r="E27" s="679"/>
      <c r="F27" s="681" t="s">
        <v>1006</v>
      </c>
      <c r="G27" s="620"/>
      <c r="H27" s="680"/>
    </row>
    <row r="28" spans="1:8" ht="10.5" customHeight="1">
      <c r="A28" s="621"/>
      <c r="B28" s="621"/>
      <c r="C28" s="622"/>
      <c r="D28" s="623"/>
      <c r="E28" s="624"/>
      <c r="F28" s="624"/>
      <c r="G28" s="622"/>
      <c r="H28" s="621"/>
    </row>
    <row r="29" spans="1:8" ht="15" customHeight="1">
      <c r="A29" s="270"/>
      <c r="B29" s="270"/>
      <c r="C29" s="1317" t="s">
        <v>378</v>
      </c>
      <c r="D29" s="1317"/>
      <c r="E29" s="1317"/>
      <c r="F29" s="1317"/>
      <c r="G29" s="1317"/>
      <c r="H29" s="1317"/>
    </row>
    <row r="30" spans="1:8" ht="15" customHeight="1">
      <c r="A30" s="270"/>
      <c r="B30" s="270"/>
      <c r="C30" s="1317" t="s">
        <v>813</v>
      </c>
      <c r="D30" s="1317"/>
      <c r="E30" s="1317"/>
      <c r="F30" s="1317"/>
      <c r="G30" s="1317"/>
      <c r="H30" s="1317"/>
    </row>
    <row r="31" spans="1:8" ht="15" customHeight="1">
      <c r="A31" s="270"/>
      <c r="B31" s="270"/>
      <c r="C31" s="1317" t="s">
        <v>931</v>
      </c>
      <c r="D31" s="1317"/>
      <c r="E31" s="1317"/>
      <c r="F31" s="1317"/>
      <c r="G31" s="1317"/>
      <c r="H31" s="1317"/>
    </row>
    <row r="32" spans="1:8" ht="15" customHeight="1">
      <c r="A32" s="270"/>
      <c r="B32" s="270"/>
      <c r="C32" s="1317" t="s">
        <v>379</v>
      </c>
      <c r="D32" s="1317"/>
      <c r="E32" s="1317"/>
      <c r="F32" s="1317"/>
      <c r="G32" s="1317"/>
      <c r="H32" s="1317"/>
    </row>
    <row r="33" spans="1:8" ht="15" customHeight="1">
      <c r="A33" s="270"/>
      <c r="B33" s="270"/>
      <c r="C33" s="1317" t="s">
        <v>380</v>
      </c>
      <c r="D33" s="1317"/>
      <c r="E33" s="1317"/>
      <c r="F33" s="1317"/>
      <c r="G33" s="1317"/>
      <c r="H33" s="1317"/>
    </row>
    <row r="34" spans="1:8" ht="25.5" customHeight="1">
      <c r="A34" s="596"/>
      <c r="B34" s="596"/>
      <c r="C34" s="1318" t="s">
        <v>0</v>
      </c>
      <c r="D34" s="1318"/>
      <c r="E34" s="1318"/>
      <c r="F34" s="1318"/>
      <c r="G34" s="1318"/>
      <c r="H34" s="1318"/>
    </row>
    <row r="35" spans="1:8" ht="26.25" customHeight="1">
      <c r="A35" s="596"/>
      <c r="B35" s="596"/>
      <c r="C35" s="1318" t="s">
        <v>718</v>
      </c>
      <c r="D35" s="1318"/>
      <c r="E35" s="1318"/>
      <c r="F35" s="1318"/>
      <c r="G35" s="1318"/>
      <c r="H35" s="1318"/>
    </row>
    <row r="37" ht="15" customHeight="1">
      <c r="A37" s="5" t="s">
        <v>1</v>
      </c>
    </row>
  </sheetData>
  <mergeCells count="8">
    <mergeCell ref="C33:H33"/>
    <mergeCell ref="C34:H34"/>
    <mergeCell ref="C35:H35"/>
    <mergeCell ref="C5:D5"/>
    <mergeCell ref="C29:H29"/>
    <mergeCell ref="C30:H30"/>
    <mergeCell ref="C31:H31"/>
    <mergeCell ref="C32:H32"/>
  </mergeCells>
  <printOptions/>
  <pageMargins left="0.7874015748031497" right="0.7874015748031497" top="0.984251968503937" bottom="0.984251968503937" header="0.5118110236220472" footer="0.5118110236220472"/>
  <pageSetup firstPageNumber="1" useFirstPageNumber="1" horizontalDpi="600" verticalDpi="600" orientation="landscape" paperSize="9" r:id="rId1"/>
  <headerFooter alignWithMargins="0">
    <oddFooter>&amp;R&amp;P</oddFooter>
  </headerFooter>
</worksheet>
</file>

<file path=xl/worksheets/sheet40.xml><?xml version="1.0" encoding="utf-8"?>
<worksheet xmlns="http://schemas.openxmlformats.org/spreadsheetml/2006/main" xmlns:r="http://schemas.openxmlformats.org/officeDocument/2006/relationships">
  <sheetPr codeName="Sheet23"/>
  <dimension ref="A1:K16"/>
  <sheetViews>
    <sheetView zoomScale="75" zoomScaleNormal="75" workbookViewId="0" topLeftCell="A1">
      <selection activeCell="A12" sqref="A12"/>
    </sheetView>
  </sheetViews>
  <sheetFormatPr defaultColWidth="9.140625" defaultRowHeight="15" customHeight="1"/>
  <cols>
    <col min="1" max="1" width="2.28125" style="60" customWidth="1"/>
    <col min="2" max="2" width="2.140625" style="60" customWidth="1"/>
    <col min="3" max="5" width="20.8515625" style="62" customWidth="1"/>
    <col min="6" max="6" width="21.140625" style="62" customWidth="1"/>
    <col min="7" max="8" width="21.421875" style="62" customWidth="1"/>
    <col min="9" max="11" width="17.140625" style="62" customWidth="1"/>
    <col min="12" max="16384" width="9.140625" style="62" customWidth="1"/>
  </cols>
  <sheetData>
    <row r="1" spans="1:3" ht="15" customHeight="1">
      <c r="A1" s="62"/>
      <c r="B1" s="439" t="s">
        <v>76</v>
      </c>
      <c r="C1" s="60"/>
    </row>
    <row r="2" spans="1:3" ht="15" customHeight="1">
      <c r="A2" s="62"/>
      <c r="B2" s="440"/>
      <c r="C2" s="60"/>
    </row>
    <row r="3" spans="1:2" ht="15" customHeight="1">
      <c r="A3" s="547" t="s">
        <v>77</v>
      </c>
      <c r="B3" s="62"/>
    </row>
    <row r="4" spans="6:9" ht="15" customHeight="1">
      <c r="F4" s="59"/>
      <c r="H4" s="59" t="s">
        <v>78</v>
      </c>
      <c r="I4" s="19"/>
    </row>
    <row r="5" spans="3:9" ht="15" customHeight="1" thickBot="1">
      <c r="C5" s="62" t="s">
        <v>527</v>
      </c>
      <c r="F5" s="59"/>
      <c r="H5" s="59"/>
      <c r="I5" s="19"/>
    </row>
    <row r="6" spans="3:9" ht="15" customHeight="1">
      <c r="C6" s="1651" t="s">
        <v>79</v>
      </c>
      <c r="D6" s="1652"/>
      <c r="E6" s="1652"/>
      <c r="F6" s="1653"/>
      <c r="G6" s="1654" t="s">
        <v>80</v>
      </c>
      <c r="H6" s="1655"/>
      <c r="I6" s="19"/>
    </row>
    <row r="7" spans="3:8" ht="42.75" customHeight="1">
      <c r="C7" s="441" t="s">
        <v>81</v>
      </c>
      <c r="D7" s="442" t="s">
        <v>82</v>
      </c>
      <c r="E7" s="442" t="s">
        <v>83</v>
      </c>
      <c r="F7" s="442" t="s">
        <v>84</v>
      </c>
      <c r="G7" s="443" t="s">
        <v>85</v>
      </c>
      <c r="H7" s="444" t="s">
        <v>86</v>
      </c>
    </row>
    <row r="8" spans="3:8" ht="44.25" customHeight="1" thickBot="1">
      <c r="C8" s="445">
        <v>152900.38</v>
      </c>
      <c r="D8" s="1186">
        <v>3044</v>
      </c>
      <c r="E8" s="446">
        <v>87057.18</v>
      </c>
      <c r="F8" s="446">
        <v>25548</v>
      </c>
      <c r="G8" s="447">
        <v>164</v>
      </c>
      <c r="H8" s="448">
        <v>13925</v>
      </c>
    </row>
    <row r="9" spans="3:8" ht="15" customHeight="1" thickBot="1">
      <c r="C9" s="449" t="s">
        <v>528</v>
      </c>
      <c r="D9" s="929"/>
      <c r="E9" s="929"/>
      <c r="F9" s="929"/>
      <c r="G9" s="70"/>
      <c r="H9" s="70"/>
    </row>
    <row r="10" spans="3:9" ht="15" customHeight="1">
      <c r="C10" s="1651" t="s">
        <v>79</v>
      </c>
      <c r="D10" s="1652"/>
      <c r="E10" s="1652"/>
      <c r="F10" s="1653"/>
      <c r="G10" s="1654" t="s">
        <v>80</v>
      </c>
      <c r="H10" s="1655"/>
      <c r="I10" s="19"/>
    </row>
    <row r="11" spans="3:8" ht="42.75" customHeight="1">
      <c r="C11" s="441" t="s">
        <v>81</v>
      </c>
      <c r="D11" s="442" t="s">
        <v>82</v>
      </c>
      <c r="E11" s="442" t="s">
        <v>83</v>
      </c>
      <c r="F11" s="442" t="s">
        <v>84</v>
      </c>
      <c r="G11" s="443" t="s">
        <v>85</v>
      </c>
      <c r="H11" s="444" t="s">
        <v>86</v>
      </c>
    </row>
    <row r="12" spans="3:8" ht="44.25" customHeight="1" thickBot="1">
      <c r="C12" s="445">
        <v>16118.66</v>
      </c>
      <c r="D12" s="446">
        <v>8000</v>
      </c>
      <c r="E12" s="446">
        <v>16963.16</v>
      </c>
      <c r="F12" s="446">
        <v>7933</v>
      </c>
      <c r="G12" s="447">
        <v>65</v>
      </c>
      <c r="H12" s="448">
        <v>4870</v>
      </c>
    </row>
    <row r="13" spans="3:9" ht="8.25" customHeight="1">
      <c r="C13" s="449"/>
      <c r="D13" s="450"/>
      <c r="E13" s="449"/>
      <c r="F13" s="450"/>
      <c r="G13" s="449"/>
      <c r="H13" s="450"/>
      <c r="I13" s="451"/>
    </row>
    <row r="14" spans="3:11" ht="39" customHeight="1">
      <c r="C14" s="1495" t="s">
        <v>87</v>
      </c>
      <c r="D14" s="1495"/>
      <c r="E14" s="1495"/>
      <c r="F14" s="1495"/>
      <c r="G14" s="1495"/>
      <c r="H14" s="1495"/>
      <c r="I14" s="275"/>
      <c r="J14" s="275"/>
      <c r="K14" s="275"/>
    </row>
    <row r="15" spans="3:11" ht="14.25" customHeight="1">
      <c r="C15" s="1495" t="s">
        <v>88</v>
      </c>
      <c r="D15" s="1495"/>
      <c r="E15" s="1495"/>
      <c r="F15" s="1495"/>
      <c r="G15" s="1495"/>
      <c r="H15" s="1495"/>
      <c r="I15" s="79"/>
      <c r="J15" s="79"/>
      <c r="K15" s="275"/>
    </row>
    <row r="16" spans="3:11" ht="14.25" customHeight="1">
      <c r="C16" s="1650" t="s">
        <v>89</v>
      </c>
      <c r="D16" s="1650"/>
      <c r="E16" s="1650"/>
      <c r="F16" s="1650"/>
      <c r="G16" s="1650"/>
      <c r="H16" s="1650"/>
      <c r="I16" s="452"/>
      <c r="J16" s="452"/>
      <c r="K16" s="452"/>
    </row>
  </sheetData>
  <mergeCells count="7">
    <mergeCell ref="C16:H16"/>
    <mergeCell ref="C6:F6"/>
    <mergeCell ref="G6:H6"/>
    <mergeCell ref="C14:H14"/>
    <mergeCell ref="C15:H15"/>
    <mergeCell ref="C10:F10"/>
    <mergeCell ref="G10:H10"/>
  </mergeCells>
  <printOptions/>
  <pageMargins left="0.7874015748031497" right="0.7874015748031497" top="0.984251968503937" bottom="0.984251968503937" header="0.5118110236220472" footer="0.5118110236220472"/>
  <pageSetup firstPageNumber="100" useFirstPageNumber="1" horizontalDpi="600" verticalDpi="600" orientation="landscape" paperSize="9" r:id="rId1"/>
  <headerFooter alignWithMargins="0">
    <oddFooter>&amp;R&amp;P</oddFooter>
  </headerFooter>
</worksheet>
</file>

<file path=xl/worksheets/sheet41.xml><?xml version="1.0" encoding="utf-8"?>
<worksheet xmlns="http://schemas.openxmlformats.org/spreadsheetml/2006/main" xmlns:r="http://schemas.openxmlformats.org/officeDocument/2006/relationships">
  <sheetPr codeName="Sheet24"/>
  <dimension ref="A1:K24"/>
  <sheetViews>
    <sheetView zoomScale="75" zoomScaleNormal="75" workbookViewId="0" topLeftCell="A1">
      <selection activeCell="H13" sqref="H13"/>
    </sheetView>
  </sheetViews>
  <sheetFormatPr defaultColWidth="9.140625" defaultRowHeight="15" customHeight="1"/>
  <cols>
    <col min="1" max="1" width="2.28125" style="1" customWidth="1"/>
    <col min="2" max="2" width="2.140625" style="1" customWidth="1"/>
    <col min="3" max="3" width="7.421875" style="4" customWidth="1"/>
    <col min="4" max="4" width="22.421875" style="4" customWidth="1"/>
    <col min="5" max="5" width="9.28125" style="4" customWidth="1"/>
    <col min="6" max="6" width="12.7109375" style="4" customWidth="1"/>
    <col min="7" max="7" width="11.28125" style="4" customWidth="1"/>
    <col min="8" max="8" width="10.00390625" style="4" customWidth="1"/>
    <col min="9" max="9" width="10.421875" style="4" customWidth="1"/>
    <col min="10" max="10" width="13.8515625" style="4" customWidth="1"/>
    <col min="11" max="11" width="36.57421875" style="4" customWidth="1"/>
    <col min="12" max="16384" width="9.140625" style="4" customWidth="1"/>
  </cols>
  <sheetData>
    <row r="1" spans="1:2" ht="15" customHeight="1">
      <c r="A1" s="481" t="s">
        <v>90</v>
      </c>
      <c r="B1" s="4"/>
    </row>
    <row r="2" spans="10:11" ht="15" customHeight="1" thickBot="1">
      <c r="J2" s="59"/>
      <c r="K2" s="59" t="s">
        <v>91</v>
      </c>
    </row>
    <row r="3" spans="1:11" s="77" customFormat="1" ht="21" customHeight="1">
      <c r="A3" s="72"/>
      <c r="B3" s="72"/>
      <c r="C3" s="1656" t="s">
        <v>92</v>
      </c>
      <c r="D3" s="1658" t="s">
        <v>93</v>
      </c>
      <c r="E3" s="1554" t="s">
        <v>94</v>
      </c>
      <c r="F3" s="1658" t="s">
        <v>113</v>
      </c>
      <c r="G3" s="1660" t="s">
        <v>95</v>
      </c>
      <c r="H3" s="1658" t="s">
        <v>96</v>
      </c>
      <c r="I3" s="1658" t="s">
        <v>114</v>
      </c>
      <c r="J3" s="1666" t="s">
        <v>115</v>
      </c>
      <c r="K3" s="1550" t="s">
        <v>783</v>
      </c>
    </row>
    <row r="4" spans="1:11" s="77" customFormat="1" ht="21" customHeight="1">
      <c r="A4" s="72"/>
      <c r="B4" s="72"/>
      <c r="C4" s="1657"/>
      <c r="D4" s="1541"/>
      <c r="E4" s="1659"/>
      <c r="F4" s="1659"/>
      <c r="G4" s="1661"/>
      <c r="H4" s="1659"/>
      <c r="I4" s="1659"/>
      <c r="J4" s="1667"/>
      <c r="K4" s="1665"/>
    </row>
    <row r="5" spans="1:11" s="77" customFormat="1" ht="21" customHeight="1">
      <c r="A5" s="72"/>
      <c r="B5" s="72"/>
      <c r="C5" s="1367" t="s">
        <v>1001</v>
      </c>
      <c r="D5" s="882" t="s">
        <v>172</v>
      </c>
      <c r="E5" s="453">
        <v>40</v>
      </c>
      <c r="F5" s="453">
        <v>4330.28</v>
      </c>
      <c r="G5" s="454" t="s">
        <v>102</v>
      </c>
      <c r="H5" s="453">
        <v>3126</v>
      </c>
      <c r="I5" s="453">
        <v>3526</v>
      </c>
      <c r="J5" s="1114">
        <f>F5/I5</f>
        <v>1.2280998298355077</v>
      </c>
      <c r="K5" s="455" t="s">
        <v>68</v>
      </c>
    </row>
    <row r="6" spans="1:11" s="77" customFormat="1" ht="21" customHeight="1">
      <c r="A6" s="72"/>
      <c r="B6" s="72"/>
      <c r="C6" s="1368"/>
      <c r="D6" s="930" t="s">
        <v>1227</v>
      </c>
      <c r="E6" s="453">
        <v>59</v>
      </c>
      <c r="F6" s="453">
        <v>4040.8</v>
      </c>
      <c r="G6" s="456" t="s">
        <v>529</v>
      </c>
      <c r="H6" s="453">
        <v>1601</v>
      </c>
      <c r="I6" s="453">
        <v>3526</v>
      </c>
      <c r="J6" s="1114">
        <f>F6/I6</f>
        <v>1.146001134429949</v>
      </c>
      <c r="K6" s="455"/>
    </row>
    <row r="7" spans="1:11" s="77" customFormat="1" ht="21" customHeight="1">
      <c r="A7" s="72"/>
      <c r="B7" s="72"/>
      <c r="C7" s="1368"/>
      <c r="D7" s="930" t="s">
        <v>104</v>
      </c>
      <c r="E7" s="453">
        <v>18</v>
      </c>
      <c r="F7" s="453">
        <v>1774.917</v>
      </c>
      <c r="G7" s="456" t="s">
        <v>529</v>
      </c>
      <c r="H7" s="453">
        <v>80</v>
      </c>
      <c r="I7" s="453">
        <v>3526</v>
      </c>
      <c r="J7" s="1114">
        <f>F7/I7</f>
        <v>0.5033797504254112</v>
      </c>
      <c r="K7" s="455"/>
    </row>
    <row r="8" spans="1:11" s="77" customFormat="1" ht="21" customHeight="1">
      <c r="A8" s="72"/>
      <c r="B8" s="72"/>
      <c r="C8" s="1668" t="s">
        <v>918</v>
      </c>
      <c r="D8" s="930" t="s">
        <v>530</v>
      </c>
      <c r="E8" s="453">
        <v>10</v>
      </c>
      <c r="F8" s="453">
        <v>1244.36</v>
      </c>
      <c r="G8" s="456" t="s">
        <v>529</v>
      </c>
      <c r="H8" s="453">
        <v>562</v>
      </c>
      <c r="I8" s="453">
        <v>896</v>
      </c>
      <c r="J8" s="1114">
        <f>F8/I8</f>
        <v>1.3887946428571427</v>
      </c>
      <c r="K8" s="455"/>
    </row>
    <row r="9" spans="1:11" s="77" customFormat="1" ht="21" customHeight="1">
      <c r="A9" s="72"/>
      <c r="B9" s="72"/>
      <c r="C9" s="1669"/>
      <c r="D9" s="930" t="s">
        <v>646</v>
      </c>
      <c r="E9" s="453">
        <v>49</v>
      </c>
      <c r="F9" s="453">
        <v>3355.921</v>
      </c>
      <c r="G9" s="456" t="s">
        <v>529</v>
      </c>
      <c r="H9" s="453">
        <v>1259</v>
      </c>
      <c r="I9" s="453">
        <v>896</v>
      </c>
      <c r="J9" s="1114">
        <f>F9/I9</f>
        <v>3.745447544642857</v>
      </c>
      <c r="K9" s="455"/>
    </row>
    <row r="10" spans="1:11" s="77" customFormat="1" ht="21" customHeight="1">
      <c r="A10" s="72"/>
      <c r="B10" s="72"/>
      <c r="C10" s="1669"/>
      <c r="D10" s="930" t="s">
        <v>647</v>
      </c>
      <c r="E10" s="959" t="s">
        <v>1002</v>
      </c>
      <c r="F10" s="959" t="s">
        <v>1002</v>
      </c>
      <c r="G10" s="959" t="s">
        <v>1002</v>
      </c>
      <c r="H10" s="959" t="s">
        <v>1002</v>
      </c>
      <c r="I10" s="959" t="s">
        <v>1002</v>
      </c>
      <c r="J10" s="959" t="s">
        <v>1002</v>
      </c>
      <c r="K10" s="455"/>
    </row>
    <row r="11" spans="1:11" s="77" customFormat="1" ht="21" customHeight="1">
      <c r="A11" s="72"/>
      <c r="B11" s="72"/>
      <c r="C11" s="1662" t="s">
        <v>648</v>
      </c>
      <c r="D11" s="457" t="s">
        <v>2</v>
      </c>
      <c r="E11" s="959" t="s">
        <v>1002</v>
      </c>
      <c r="F11" s="959" t="s">
        <v>1002</v>
      </c>
      <c r="G11" s="959" t="s">
        <v>1002</v>
      </c>
      <c r="H11" s="959" t="s">
        <v>1002</v>
      </c>
      <c r="I11" s="453">
        <v>287</v>
      </c>
      <c r="J11" s="458"/>
      <c r="K11" s="455"/>
    </row>
    <row r="12" spans="1:11" s="77" customFormat="1" ht="21" customHeight="1">
      <c r="A12" s="72"/>
      <c r="B12" s="72"/>
      <c r="C12" s="1663"/>
      <c r="D12" s="457" t="s">
        <v>1227</v>
      </c>
      <c r="E12" s="453">
        <v>11</v>
      </c>
      <c r="F12" s="453">
        <v>693</v>
      </c>
      <c r="G12" s="456" t="s">
        <v>529</v>
      </c>
      <c r="H12" s="453">
        <v>222</v>
      </c>
      <c r="I12" s="453">
        <v>287</v>
      </c>
      <c r="J12" s="458"/>
      <c r="K12" s="455"/>
    </row>
    <row r="13" spans="1:11" s="77" customFormat="1" ht="21" customHeight="1">
      <c r="A13" s="72"/>
      <c r="B13" s="72"/>
      <c r="C13" s="1664"/>
      <c r="D13" s="457" t="s">
        <v>104</v>
      </c>
      <c r="E13" s="453">
        <v>42</v>
      </c>
      <c r="F13" s="453">
        <v>3356</v>
      </c>
      <c r="G13" s="456" t="s">
        <v>529</v>
      </c>
      <c r="H13" s="453"/>
      <c r="I13" s="453">
        <v>287</v>
      </c>
      <c r="J13" s="458"/>
      <c r="K13" s="455"/>
    </row>
    <row r="14" spans="1:11" s="77" customFormat="1" ht="21" customHeight="1">
      <c r="A14" s="72"/>
      <c r="B14" s="72"/>
      <c r="C14" s="274"/>
      <c r="D14" s="457" t="s">
        <v>1228</v>
      </c>
      <c r="E14" s="453">
        <v>1</v>
      </c>
      <c r="F14" s="453">
        <v>932.384</v>
      </c>
      <c r="G14" s="456" t="s">
        <v>103</v>
      </c>
      <c r="H14" s="459"/>
      <c r="I14" s="459"/>
      <c r="J14" s="458"/>
      <c r="K14" s="455"/>
    </row>
    <row r="15" spans="1:11" s="77" customFormat="1" ht="21" customHeight="1" thickBot="1">
      <c r="A15" s="72"/>
      <c r="B15" s="72"/>
      <c r="C15" s="115"/>
      <c r="D15" s="460" t="s">
        <v>1229</v>
      </c>
      <c r="E15" s="120">
        <v>2</v>
      </c>
      <c r="F15" s="120">
        <v>3076.386</v>
      </c>
      <c r="G15" s="461" t="s">
        <v>103</v>
      </c>
      <c r="H15" s="120"/>
      <c r="I15" s="462"/>
      <c r="J15" s="463"/>
      <c r="K15" s="464"/>
    </row>
    <row r="16" spans="1:10" s="77" customFormat="1" ht="11.25" customHeight="1">
      <c r="A16" s="72"/>
      <c r="B16" s="72"/>
      <c r="C16" s="589"/>
      <c r="D16" s="571"/>
      <c r="E16" s="571"/>
      <c r="F16" s="571"/>
      <c r="G16" s="571"/>
      <c r="H16" s="571"/>
      <c r="I16" s="571"/>
      <c r="J16" s="571"/>
    </row>
    <row r="17" spans="1:11" s="77" customFormat="1" ht="16.5" customHeight="1">
      <c r="A17" s="72"/>
      <c r="B17" s="72"/>
      <c r="C17" s="1449" t="s">
        <v>3</v>
      </c>
      <c r="D17" s="1449"/>
      <c r="E17" s="1449"/>
      <c r="F17" s="1449"/>
      <c r="G17" s="1449"/>
      <c r="H17" s="1449"/>
      <c r="I17" s="1449"/>
      <c r="J17" s="1449"/>
      <c r="K17" s="1449"/>
    </row>
    <row r="18" spans="3:11" ht="38.25" customHeight="1">
      <c r="C18" s="1548" t="s">
        <v>5</v>
      </c>
      <c r="D18" s="1549"/>
      <c r="E18" s="1549"/>
      <c r="F18" s="1549"/>
      <c r="G18" s="1549"/>
      <c r="H18" s="1549"/>
      <c r="I18" s="1549"/>
      <c r="J18" s="1549"/>
      <c r="K18" s="1549"/>
    </row>
    <row r="19" spans="3:11" ht="27.75" customHeight="1">
      <c r="C19" s="1548" t="s">
        <v>6</v>
      </c>
      <c r="D19" s="1549"/>
      <c r="E19" s="1549"/>
      <c r="F19" s="1549"/>
      <c r="G19" s="1549"/>
      <c r="H19" s="1549"/>
      <c r="I19" s="1549"/>
      <c r="J19" s="1549"/>
      <c r="K19" s="1549"/>
    </row>
    <row r="20" ht="15" customHeight="1">
      <c r="C20" s="12" t="s">
        <v>7</v>
      </c>
    </row>
    <row r="21" ht="15" customHeight="1">
      <c r="C21" s="12" t="s">
        <v>10</v>
      </c>
    </row>
    <row r="22" spans="3:10" ht="15" customHeight="1">
      <c r="C22" s="39" t="s">
        <v>11</v>
      </c>
      <c r="D22" s="14"/>
      <c r="E22" s="14"/>
      <c r="F22" s="14"/>
      <c r="G22" s="14"/>
      <c r="H22" s="14"/>
      <c r="I22" s="14"/>
      <c r="J22" s="14"/>
    </row>
    <row r="23" spans="3:10" ht="15" customHeight="1">
      <c r="C23" s="39" t="s">
        <v>12</v>
      </c>
      <c r="D23" s="14"/>
      <c r="E23" s="14"/>
      <c r="F23" s="14"/>
      <c r="G23" s="14"/>
      <c r="H23" s="14"/>
      <c r="I23" s="14"/>
      <c r="J23" s="14"/>
    </row>
    <row r="24" spans="3:11" ht="28.5" customHeight="1">
      <c r="C24" s="1450" t="s">
        <v>13</v>
      </c>
      <c r="D24" s="1450"/>
      <c r="E24" s="1450"/>
      <c r="F24" s="1450"/>
      <c r="G24" s="1450"/>
      <c r="H24" s="1450"/>
      <c r="I24" s="1450"/>
      <c r="J24" s="1450"/>
      <c r="K24" s="1450"/>
    </row>
  </sheetData>
  <mergeCells count="16">
    <mergeCell ref="K3:K4"/>
    <mergeCell ref="J3:J4"/>
    <mergeCell ref="I3:I4"/>
    <mergeCell ref="C8:C10"/>
    <mergeCell ref="C24:K24"/>
    <mergeCell ref="C18:K18"/>
    <mergeCell ref="C17:K17"/>
    <mergeCell ref="C11:C13"/>
    <mergeCell ref="C19:K19"/>
    <mergeCell ref="C5:C7"/>
    <mergeCell ref="C3:C4"/>
    <mergeCell ref="H3:H4"/>
    <mergeCell ref="D3:D4"/>
    <mergeCell ref="G3:G4"/>
    <mergeCell ref="F3:F4"/>
    <mergeCell ref="E3:E4"/>
  </mergeCells>
  <printOptions/>
  <pageMargins left="0.7874015748031497" right="0.7874015748031497" top="0.984251968503937" bottom="0.984251968503937" header="0.5118110236220472" footer="0.5118110236220472"/>
  <pageSetup firstPageNumber="101" useFirstPageNumber="1" horizontalDpi="600" verticalDpi="600" orientation="landscape" paperSize="9" r:id="rId1"/>
  <headerFooter alignWithMargins="0">
    <oddFooter>&amp;R&amp;P</oddFooter>
  </headerFooter>
</worksheet>
</file>

<file path=xl/worksheets/sheet42.xml><?xml version="1.0" encoding="utf-8"?>
<worksheet xmlns="http://schemas.openxmlformats.org/spreadsheetml/2006/main" xmlns:r="http://schemas.openxmlformats.org/officeDocument/2006/relationships">
  <sheetPr codeName="Sheet46"/>
  <dimension ref="A1:I64"/>
  <sheetViews>
    <sheetView zoomScale="75" zoomScaleNormal="75" workbookViewId="0" topLeftCell="A1">
      <pane xSplit="3" ySplit="3" topLeftCell="D4" activePane="bottomRight" state="frozen"/>
      <selection pane="topLeft" activeCell="A1" sqref="A1"/>
      <selection pane="topRight" activeCell="D1" sqref="D1"/>
      <selection pane="bottomLeft" activeCell="A4" sqref="A4"/>
      <selection pane="bottomRight" activeCell="E63" sqref="E63"/>
    </sheetView>
  </sheetViews>
  <sheetFormatPr defaultColWidth="9.140625" defaultRowHeight="15" customHeight="1"/>
  <cols>
    <col min="1" max="2" width="2.7109375" style="13" customWidth="1"/>
    <col min="3" max="3" width="25.7109375" style="16" customWidth="1"/>
    <col min="4" max="6" width="12.7109375" style="16" customWidth="1"/>
    <col min="7" max="7" width="15.57421875" style="16" customWidth="1"/>
    <col min="8" max="8" width="24.28125" style="16" customWidth="1"/>
    <col min="9" max="9" width="31.8515625" style="16" customWidth="1"/>
    <col min="10" max="16384" width="9.140625" style="16" customWidth="1"/>
  </cols>
  <sheetData>
    <row r="1" spans="1:2" ht="15" customHeight="1">
      <c r="A1" s="15" t="s">
        <v>1079</v>
      </c>
      <c r="B1" s="16"/>
    </row>
    <row r="2" spans="3:9" ht="15" customHeight="1" thickBot="1">
      <c r="C2" s="16" t="s">
        <v>649</v>
      </c>
      <c r="I2" s="339" t="s">
        <v>1080</v>
      </c>
    </row>
    <row r="3" spans="3:9" ht="30" customHeight="1">
      <c r="C3" s="111" t="s">
        <v>1230</v>
      </c>
      <c r="D3" s="100" t="s">
        <v>1231</v>
      </c>
      <c r="E3" s="100" t="s">
        <v>1232</v>
      </c>
      <c r="F3" s="118" t="s">
        <v>1081</v>
      </c>
      <c r="G3" s="465" t="s">
        <v>1082</v>
      </c>
      <c r="H3" s="118" t="s">
        <v>14</v>
      </c>
      <c r="I3" s="466" t="s">
        <v>1083</v>
      </c>
    </row>
    <row r="4" spans="3:9" ht="21" customHeight="1">
      <c r="C4" s="467" t="s">
        <v>650</v>
      </c>
      <c r="D4" s="468">
        <v>7</v>
      </c>
      <c r="E4" s="468">
        <v>963.136</v>
      </c>
      <c r="F4" s="468"/>
      <c r="G4" s="469"/>
      <c r="H4" s="470" t="s">
        <v>232</v>
      </c>
      <c r="I4" s="471"/>
    </row>
    <row r="5" spans="3:9" ht="21" customHeight="1">
      <c r="C5" s="467" t="s">
        <v>651</v>
      </c>
      <c r="D5" s="468">
        <v>1</v>
      </c>
      <c r="E5" s="468">
        <v>101.151</v>
      </c>
      <c r="F5" s="468"/>
      <c r="G5" s="469"/>
      <c r="H5" s="470" t="s">
        <v>232</v>
      </c>
      <c r="I5" s="471"/>
    </row>
    <row r="6" spans="3:9" ht="21" customHeight="1">
      <c r="C6" s="467" t="s">
        <v>652</v>
      </c>
      <c r="D6" s="468">
        <v>1</v>
      </c>
      <c r="E6" s="468">
        <v>95.4</v>
      </c>
      <c r="F6" s="468"/>
      <c r="G6" s="469"/>
      <c r="H6" s="470" t="s">
        <v>232</v>
      </c>
      <c r="I6" s="471"/>
    </row>
    <row r="7" spans="3:9" ht="21" customHeight="1">
      <c r="C7" s="467" t="s">
        <v>653</v>
      </c>
      <c r="D7" s="468">
        <v>40</v>
      </c>
      <c r="E7" s="468">
        <v>3582.487</v>
      </c>
      <c r="F7" s="468"/>
      <c r="G7" s="469"/>
      <c r="H7" s="470" t="s">
        <v>233</v>
      </c>
      <c r="I7" s="471"/>
    </row>
    <row r="8" spans="3:9" ht="21" customHeight="1">
      <c r="C8" s="467" t="s">
        <v>654</v>
      </c>
      <c r="D8" s="468">
        <v>5</v>
      </c>
      <c r="E8" s="468">
        <v>921.778</v>
      </c>
      <c r="F8" s="468"/>
      <c r="G8" s="469"/>
      <c r="H8" s="470" t="s">
        <v>234</v>
      </c>
      <c r="I8" s="471"/>
    </row>
    <row r="9" spans="3:9" ht="21" customHeight="1">
      <c r="C9" s="467" t="s">
        <v>655</v>
      </c>
      <c r="D9" s="468">
        <v>1</v>
      </c>
      <c r="E9" s="468">
        <v>37.809</v>
      </c>
      <c r="F9" s="468"/>
      <c r="G9" s="469"/>
      <c r="H9" s="470" t="s">
        <v>234</v>
      </c>
      <c r="I9" s="471"/>
    </row>
    <row r="10" spans="3:9" ht="21" customHeight="1">
      <c r="C10" s="467" t="s">
        <v>656</v>
      </c>
      <c r="D10" s="468">
        <v>1</v>
      </c>
      <c r="E10" s="468">
        <v>10.061</v>
      </c>
      <c r="F10" s="468"/>
      <c r="G10" s="469"/>
      <c r="H10" s="470" t="s">
        <v>234</v>
      </c>
      <c r="I10" s="471"/>
    </row>
    <row r="11" spans="3:9" ht="21" customHeight="1">
      <c r="C11" s="467" t="s">
        <v>657</v>
      </c>
      <c r="D11" s="468">
        <v>1</v>
      </c>
      <c r="E11" s="468">
        <v>10.199</v>
      </c>
      <c r="F11" s="468"/>
      <c r="G11" s="469"/>
      <c r="H11" s="470" t="s">
        <v>234</v>
      </c>
      <c r="I11" s="471"/>
    </row>
    <row r="12" spans="3:9" ht="21" customHeight="1">
      <c r="C12" s="467" t="s">
        <v>658</v>
      </c>
      <c r="D12" s="468">
        <v>1</v>
      </c>
      <c r="E12" s="468">
        <v>10.061</v>
      </c>
      <c r="F12" s="468"/>
      <c r="G12" s="469"/>
      <c r="H12" s="470" t="s">
        <v>234</v>
      </c>
      <c r="I12" s="471"/>
    </row>
    <row r="13" spans="3:9" ht="21" customHeight="1">
      <c r="C13" s="467" t="s">
        <v>418</v>
      </c>
      <c r="D13" s="468">
        <v>1</v>
      </c>
      <c r="E13" s="468">
        <v>29.904</v>
      </c>
      <c r="F13" s="468"/>
      <c r="G13" s="469"/>
      <c r="H13" s="470" t="s">
        <v>234</v>
      </c>
      <c r="I13" s="471"/>
    </row>
    <row r="14" spans="3:9" ht="21" customHeight="1">
      <c r="C14" s="467" t="s">
        <v>659</v>
      </c>
      <c r="D14" s="468">
        <v>1</v>
      </c>
      <c r="E14" s="468">
        <v>26.736</v>
      </c>
      <c r="F14" s="468"/>
      <c r="G14" s="469"/>
      <c r="H14" s="470" t="s">
        <v>234</v>
      </c>
      <c r="I14" s="471"/>
    </row>
    <row r="15" spans="3:9" ht="21" customHeight="1">
      <c r="C15" s="467" t="s">
        <v>660</v>
      </c>
      <c r="D15" s="468">
        <v>1</v>
      </c>
      <c r="E15" s="468">
        <v>305.24</v>
      </c>
      <c r="F15" s="468"/>
      <c r="G15" s="469"/>
      <c r="H15" s="470" t="s">
        <v>438</v>
      </c>
      <c r="I15" s="471"/>
    </row>
    <row r="16" spans="3:9" ht="21" customHeight="1">
      <c r="C16" s="467" t="s">
        <v>661</v>
      </c>
      <c r="D16" s="468">
        <v>1</v>
      </c>
      <c r="E16" s="468">
        <v>13.3</v>
      </c>
      <c r="F16" s="468"/>
      <c r="G16" s="469"/>
      <c r="H16" s="470" t="s">
        <v>438</v>
      </c>
      <c r="I16" s="471"/>
    </row>
    <row r="17" spans="3:9" ht="21" customHeight="1">
      <c r="C17" s="467" t="s">
        <v>662</v>
      </c>
      <c r="D17" s="468">
        <v>1</v>
      </c>
      <c r="E17" s="468">
        <v>296.86</v>
      </c>
      <c r="F17" s="468"/>
      <c r="G17" s="469"/>
      <c r="H17" s="470" t="s">
        <v>439</v>
      </c>
      <c r="I17" s="471"/>
    </row>
    <row r="18" spans="3:9" ht="21" customHeight="1">
      <c r="C18" s="467" t="s">
        <v>1084</v>
      </c>
      <c r="D18" s="468">
        <v>1</v>
      </c>
      <c r="E18" s="468">
        <v>26.85</v>
      </c>
      <c r="F18" s="468"/>
      <c r="G18" s="469"/>
      <c r="H18" s="470" t="s">
        <v>439</v>
      </c>
      <c r="I18" s="471"/>
    </row>
    <row r="19" spans="3:9" ht="21" customHeight="1">
      <c r="C19" s="467" t="s">
        <v>663</v>
      </c>
      <c r="D19" s="468">
        <v>1</v>
      </c>
      <c r="E19" s="468">
        <v>28.58</v>
      </c>
      <c r="F19" s="468"/>
      <c r="G19" s="469"/>
      <c r="H19" s="470" t="s">
        <v>439</v>
      </c>
      <c r="I19" s="471"/>
    </row>
    <row r="20" spans="3:9" ht="21" customHeight="1">
      <c r="C20" s="467" t="s">
        <v>664</v>
      </c>
      <c r="D20" s="468">
        <v>1</v>
      </c>
      <c r="E20" s="468">
        <v>9.95</v>
      </c>
      <c r="F20" s="468"/>
      <c r="G20" s="469"/>
      <c r="H20" s="470" t="s">
        <v>439</v>
      </c>
      <c r="I20" s="471"/>
    </row>
    <row r="21" spans="3:9" ht="21" customHeight="1">
      <c r="C21" s="467" t="s">
        <v>665</v>
      </c>
      <c r="D21" s="468">
        <v>1</v>
      </c>
      <c r="E21" s="468">
        <v>10.04</v>
      </c>
      <c r="F21" s="468"/>
      <c r="G21" s="469"/>
      <c r="H21" s="470" t="s">
        <v>439</v>
      </c>
      <c r="I21" s="471"/>
    </row>
    <row r="22" spans="3:9" ht="21" customHeight="1">
      <c r="C22" s="467" t="s">
        <v>419</v>
      </c>
      <c r="D22" s="468">
        <v>1</v>
      </c>
      <c r="E22" s="468">
        <v>36.44</v>
      </c>
      <c r="F22" s="468"/>
      <c r="G22" s="469"/>
      <c r="H22" s="470" t="s">
        <v>439</v>
      </c>
      <c r="I22" s="471"/>
    </row>
    <row r="23" spans="3:9" ht="21" customHeight="1">
      <c r="C23" s="467" t="s">
        <v>666</v>
      </c>
      <c r="D23" s="468">
        <v>5</v>
      </c>
      <c r="E23" s="468">
        <v>392.572</v>
      </c>
      <c r="F23" s="468"/>
      <c r="G23" s="469"/>
      <c r="H23" s="470" t="s">
        <v>440</v>
      </c>
      <c r="I23" s="471"/>
    </row>
    <row r="24" spans="3:9" ht="21" customHeight="1">
      <c r="C24" s="467" t="s">
        <v>1085</v>
      </c>
      <c r="D24" s="468">
        <v>1</v>
      </c>
      <c r="E24" s="468">
        <v>32.64</v>
      </c>
      <c r="F24" s="468"/>
      <c r="G24" s="469"/>
      <c r="H24" s="470" t="s">
        <v>440</v>
      </c>
      <c r="I24" s="471"/>
    </row>
    <row r="25" spans="3:9" ht="21" customHeight="1">
      <c r="C25" s="467" t="s">
        <v>1059</v>
      </c>
      <c r="D25" s="468">
        <v>1</v>
      </c>
      <c r="E25" s="468">
        <v>410.35</v>
      </c>
      <c r="F25" s="468"/>
      <c r="G25" s="469"/>
      <c r="H25" s="470" t="s">
        <v>441</v>
      </c>
      <c r="I25" s="471"/>
    </row>
    <row r="26" spans="3:9" ht="21" customHeight="1">
      <c r="C26" s="467" t="s">
        <v>420</v>
      </c>
      <c r="D26" s="468">
        <v>1</v>
      </c>
      <c r="E26" s="468">
        <v>27.36</v>
      </c>
      <c r="F26" s="468"/>
      <c r="G26" s="469"/>
      <c r="H26" s="470" t="s">
        <v>441</v>
      </c>
      <c r="I26" s="471"/>
    </row>
    <row r="27" spans="3:9" ht="21" customHeight="1">
      <c r="C27" s="467" t="s">
        <v>1060</v>
      </c>
      <c r="D27" s="468">
        <v>2</v>
      </c>
      <c r="E27" s="468">
        <v>202.2</v>
      </c>
      <c r="F27" s="468"/>
      <c r="G27" s="469"/>
      <c r="H27" s="470" t="s">
        <v>442</v>
      </c>
      <c r="I27" s="471"/>
    </row>
    <row r="28" spans="3:9" ht="21" customHeight="1">
      <c r="C28" s="467" t="s">
        <v>1061</v>
      </c>
      <c r="D28" s="468">
        <v>4</v>
      </c>
      <c r="E28" s="468">
        <v>397.8</v>
      </c>
      <c r="F28" s="468"/>
      <c r="G28" s="469"/>
      <c r="H28" s="470" t="s">
        <v>442</v>
      </c>
      <c r="I28" s="471"/>
    </row>
    <row r="29" spans="3:9" ht="21" customHeight="1">
      <c r="C29" s="467" t="s">
        <v>1062</v>
      </c>
      <c r="D29" s="468">
        <v>1</v>
      </c>
      <c r="E29" s="468">
        <v>46.84</v>
      </c>
      <c r="F29" s="468"/>
      <c r="G29" s="469"/>
      <c r="H29" s="470" t="s">
        <v>443</v>
      </c>
      <c r="I29" s="471"/>
    </row>
    <row r="30" spans="3:9" ht="21" customHeight="1">
      <c r="C30" s="467" t="s">
        <v>1063</v>
      </c>
      <c r="D30" s="468">
        <v>1</v>
      </c>
      <c r="E30" s="468">
        <v>104.4</v>
      </c>
      <c r="F30" s="468"/>
      <c r="G30" s="469"/>
      <c r="H30" s="470" t="s">
        <v>442</v>
      </c>
      <c r="I30" s="471"/>
    </row>
    <row r="31" spans="3:9" ht="21" customHeight="1">
      <c r="C31" s="467" t="s">
        <v>421</v>
      </c>
      <c r="D31" s="468">
        <v>1</v>
      </c>
      <c r="E31" s="468">
        <v>99.25</v>
      </c>
      <c r="F31" s="468"/>
      <c r="G31" s="469"/>
      <c r="H31" s="470" t="s">
        <v>443</v>
      </c>
      <c r="I31" s="471"/>
    </row>
    <row r="32" spans="3:9" ht="21" customHeight="1">
      <c r="C32" s="467" t="s">
        <v>1064</v>
      </c>
      <c r="D32" s="468">
        <v>1</v>
      </c>
      <c r="E32" s="468">
        <v>49.625</v>
      </c>
      <c r="F32" s="468"/>
      <c r="G32" s="469"/>
      <c r="H32" s="470" t="s">
        <v>443</v>
      </c>
      <c r="I32" s="471"/>
    </row>
    <row r="33" spans="3:9" ht="21" customHeight="1">
      <c r="C33" s="467" t="s">
        <v>422</v>
      </c>
      <c r="D33" s="468">
        <v>12</v>
      </c>
      <c r="E33" s="468">
        <v>953.167</v>
      </c>
      <c r="F33" s="468"/>
      <c r="G33" s="469"/>
      <c r="H33" s="470" t="s">
        <v>444</v>
      </c>
      <c r="I33" s="471"/>
    </row>
    <row r="34" spans="3:9" ht="21" customHeight="1">
      <c r="C34" s="467" t="s">
        <v>1065</v>
      </c>
      <c r="D34" s="468">
        <v>1</v>
      </c>
      <c r="E34" s="468">
        <v>89.698</v>
      </c>
      <c r="F34" s="468"/>
      <c r="G34" s="469"/>
      <c r="H34" s="470" t="s">
        <v>444</v>
      </c>
      <c r="I34" s="471"/>
    </row>
    <row r="35" spans="3:9" ht="21" customHeight="1">
      <c r="C35" s="467" t="s">
        <v>423</v>
      </c>
      <c r="D35" s="468">
        <v>1</v>
      </c>
      <c r="E35" s="468">
        <v>30.715</v>
      </c>
      <c r="F35" s="468"/>
      <c r="G35" s="469"/>
      <c r="H35" s="470" t="s">
        <v>444</v>
      </c>
      <c r="I35" s="471"/>
    </row>
    <row r="36" spans="3:9" ht="21" customHeight="1">
      <c r="C36" s="467" t="s">
        <v>1066</v>
      </c>
      <c r="D36" s="468">
        <v>9</v>
      </c>
      <c r="E36" s="468">
        <v>1037.39</v>
      </c>
      <c r="F36" s="468"/>
      <c r="G36" s="469"/>
      <c r="H36" s="470" t="s">
        <v>445</v>
      </c>
      <c r="I36" s="471"/>
    </row>
    <row r="37" spans="3:9" ht="21" customHeight="1">
      <c r="C37" s="467" t="s">
        <v>424</v>
      </c>
      <c r="D37" s="468">
        <v>1</v>
      </c>
      <c r="E37" s="468">
        <v>30.272</v>
      </c>
      <c r="F37" s="468"/>
      <c r="G37" s="469"/>
      <c r="H37" s="470" t="s">
        <v>445</v>
      </c>
      <c r="I37" s="471"/>
    </row>
    <row r="38" spans="3:9" ht="21" customHeight="1">
      <c r="C38" s="467" t="s">
        <v>1067</v>
      </c>
      <c r="D38" s="468">
        <v>5</v>
      </c>
      <c r="E38" s="468">
        <v>1592.355</v>
      </c>
      <c r="F38" s="468"/>
      <c r="G38" s="469"/>
      <c r="H38" s="470" t="s">
        <v>446</v>
      </c>
      <c r="I38" s="471"/>
    </row>
    <row r="39" spans="3:9" ht="21" customHeight="1">
      <c r="C39" s="467" t="s">
        <v>425</v>
      </c>
      <c r="D39" s="468">
        <v>1</v>
      </c>
      <c r="E39" s="468">
        <v>185.98</v>
      </c>
      <c r="F39" s="468"/>
      <c r="G39" s="469"/>
      <c r="H39" s="961" t="s">
        <v>913</v>
      </c>
      <c r="I39" s="471"/>
    </row>
    <row r="40" spans="3:9" ht="21" customHeight="1">
      <c r="C40" s="956" t="s">
        <v>426</v>
      </c>
      <c r="D40" s="468">
        <v>1</v>
      </c>
      <c r="E40" s="468">
        <v>133.12</v>
      </c>
      <c r="F40" s="468"/>
      <c r="G40" s="469"/>
      <c r="H40" s="961" t="s">
        <v>913</v>
      </c>
      <c r="I40" s="471"/>
    </row>
    <row r="41" spans="3:9" ht="21" customHeight="1">
      <c r="C41" s="467" t="s">
        <v>1068</v>
      </c>
      <c r="D41" s="468">
        <v>1</v>
      </c>
      <c r="E41" s="468">
        <v>150.357</v>
      </c>
      <c r="F41" s="468"/>
      <c r="G41" s="469"/>
      <c r="H41" s="961" t="s">
        <v>913</v>
      </c>
      <c r="I41" s="471"/>
    </row>
    <row r="42" spans="3:9" ht="21" customHeight="1">
      <c r="C42" s="467" t="s">
        <v>427</v>
      </c>
      <c r="D42" s="468">
        <v>1</v>
      </c>
      <c r="E42" s="468">
        <v>186.375</v>
      </c>
      <c r="F42" s="468"/>
      <c r="G42" s="469"/>
      <c r="H42" s="961" t="s">
        <v>913</v>
      </c>
      <c r="I42" s="471"/>
    </row>
    <row r="43" spans="3:9" ht="21" customHeight="1">
      <c r="C43" s="467" t="s">
        <v>428</v>
      </c>
      <c r="D43" s="468">
        <v>2</v>
      </c>
      <c r="E43" s="468">
        <v>272.576</v>
      </c>
      <c r="F43" s="468"/>
      <c r="G43" s="469"/>
      <c r="H43" s="961" t="s">
        <v>913</v>
      </c>
      <c r="I43" s="471"/>
    </row>
    <row r="44" spans="3:9" ht="21" customHeight="1">
      <c r="C44" s="467" t="s">
        <v>1061</v>
      </c>
      <c r="D44" s="468">
        <v>10</v>
      </c>
      <c r="E44" s="468">
        <v>801.768</v>
      </c>
      <c r="F44" s="468"/>
      <c r="G44" s="469"/>
      <c r="H44" s="961" t="s">
        <v>913</v>
      </c>
      <c r="I44" s="471"/>
    </row>
    <row r="45" spans="3:9" ht="21" customHeight="1">
      <c r="C45" s="467" t="s">
        <v>1069</v>
      </c>
      <c r="D45" s="468">
        <v>4</v>
      </c>
      <c r="E45" s="468">
        <v>309.942</v>
      </c>
      <c r="F45" s="468"/>
      <c r="G45" s="469"/>
      <c r="H45" s="961" t="s">
        <v>913</v>
      </c>
      <c r="I45" s="471"/>
    </row>
    <row r="46" spans="3:9" ht="21" customHeight="1">
      <c r="C46" s="467" t="s">
        <v>1070</v>
      </c>
      <c r="D46" s="468">
        <v>2</v>
      </c>
      <c r="E46" s="468">
        <v>349.53700000000003</v>
      </c>
      <c r="F46" s="468"/>
      <c r="G46" s="469"/>
      <c r="H46" s="961" t="s">
        <v>913</v>
      </c>
      <c r="I46" s="471"/>
    </row>
    <row r="47" spans="3:9" ht="22.5">
      <c r="C47" s="467" t="s">
        <v>1071</v>
      </c>
      <c r="D47" s="468">
        <v>6</v>
      </c>
      <c r="E47" s="468">
        <v>1107.1</v>
      </c>
      <c r="F47" s="468"/>
      <c r="G47" s="469"/>
      <c r="H47" s="961" t="s">
        <v>235</v>
      </c>
      <c r="I47" s="471"/>
    </row>
    <row r="48" spans="3:9" ht="22.5">
      <c r="C48" s="467" t="s">
        <v>429</v>
      </c>
      <c r="D48" s="468">
        <v>1</v>
      </c>
      <c r="E48" s="468">
        <v>214.5</v>
      </c>
      <c r="F48" s="468"/>
      <c r="G48" s="469"/>
      <c r="H48" s="961" t="s">
        <v>235</v>
      </c>
      <c r="I48" s="471"/>
    </row>
    <row r="49" spans="3:9" ht="22.5">
      <c r="C49" s="467" t="s">
        <v>430</v>
      </c>
      <c r="D49" s="468">
        <v>1</v>
      </c>
      <c r="E49" s="468">
        <v>35.5</v>
      </c>
      <c r="F49" s="468"/>
      <c r="G49" s="469"/>
      <c r="H49" s="961" t="s">
        <v>235</v>
      </c>
      <c r="I49" s="471"/>
    </row>
    <row r="50" spans="3:9" ht="22.5">
      <c r="C50" s="956" t="s">
        <v>431</v>
      </c>
      <c r="D50" s="468">
        <v>17</v>
      </c>
      <c r="E50" s="468">
        <v>2450.3320000000003</v>
      </c>
      <c r="F50" s="468"/>
      <c r="G50" s="469"/>
      <c r="H50" s="961" t="s">
        <v>236</v>
      </c>
      <c r="I50" s="471"/>
    </row>
    <row r="51" spans="3:9" ht="21" customHeight="1">
      <c r="C51" s="467" t="s">
        <v>1086</v>
      </c>
      <c r="D51" s="468">
        <v>1</v>
      </c>
      <c r="E51" s="468">
        <v>398.37</v>
      </c>
      <c r="F51" s="468"/>
      <c r="G51" s="469"/>
      <c r="H51" s="470" t="s">
        <v>915</v>
      </c>
      <c r="I51" s="471"/>
    </row>
    <row r="52" spans="3:9" ht="21" customHeight="1">
      <c r="C52" s="467" t="s">
        <v>432</v>
      </c>
      <c r="D52" s="468">
        <v>10</v>
      </c>
      <c r="E52" s="468">
        <v>994.682</v>
      </c>
      <c r="F52" s="468"/>
      <c r="G52" s="469"/>
      <c r="H52" s="470" t="s">
        <v>915</v>
      </c>
      <c r="I52" s="471"/>
    </row>
    <row r="53" spans="3:9" ht="21" customHeight="1">
      <c r="C53" s="467" t="s">
        <v>435</v>
      </c>
      <c r="D53" s="468">
        <v>1</v>
      </c>
      <c r="E53" s="468">
        <v>161.259</v>
      </c>
      <c r="F53" s="468"/>
      <c r="G53" s="469"/>
      <c r="H53" s="470" t="s">
        <v>915</v>
      </c>
      <c r="I53" s="471"/>
    </row>
    <row r="54" spans="3:9" ht="21" customHeight="1">
      <c r="C54" s="467" t="s">
        <v>1087</v>
      </c>
      <c r="D54" s="468">
        <v>5</v>
      </c>
      <c r="E54" s="468">
        <v>379.089</v>
      </c>
      <c r="F54" s="468"/>
      <c r="G54" s="469"/>
      <c r="H54" s="961" t="s">
        <v>447</v>
      </c>
      <c r="I54" s="471"/>
    </row>
    <row r="55" spans="3:9" ht="22.5">
      <c r="C55" s="467" t="s">
        <v>1088</v>
      </c>
      <c r="D55" s="468">
        <v>3</v>
      </c>
      <c r="E55" s="468">
        <v>250.524</v>
      </c>
      <c r="F55" s="468"/>
      <c r="G55" s="469"/>
      <c r="H55" s="961" t="s">
        <v>448</v>
      </c>
      <c r="I55" s="471"/>
    </row>
    <row r="56" spans="3:9" ht="21" customHeight="1">
      <c r="C56" s="467" t="s">
        <v>1072</v>
      </c>
      <c r="D56" s="468">
        <v>1</v>
      </c>
      <c r="E56" s="468">
        <v>54.759</v>
      </c>
      <c r="F56" s="468"/>
      <c r="G56" s="469"/>
      <c r="H56" s="961" t="s">
        <v>449</v>
      </c>
      <c r="I56" s="471"/>
    </row>
    <row r="57" spans="3:9" ht="21" customHeight="1">
      <c r="C57" s="467" t="s">
        <v>1073</v>
      </c>
      <c r="D57" s="468">
        <v>1</v>
      </c>
      <c r="E57" s="468">
        <v>133.125</v>
      </c>
      <c r="F57" s="468"/>
      <c r="G57" s="469"/>
      <c r="H57" s="961" t="s">
        <v>449</v>
      </c>
      <c r="I57" s="471"/>
    </row>
    <row r="58" spans="3:9" ht="21" customHeight="1">
      <c r="C58" s="467" t="s">
        <v>1087</v>
      </c>
      <c r="D58" s="468">
        <v>4</v>
      </c>
      <c r="E58" s="468">
        <v>214.053</v>
      </c>
      <c r="F58" s="468"/>
      <c r="G58" s="469"/>
      <c r="H58" s="470" t="s">
        <v>917</v>
      </c>
      <c r="I58" s="471"/>
    </row>
    <row r="59" spans="3:9" ht="21" customHeight="1">
      <c r="C59" s="467" t="s">
        <v>1074</v>
      </c>
      <c r="D59" s="468">
        <v>1</v>
      </c>
      <c r="E59" s="468">
        <v>45.1</v>
      </c>
      <c r="F59" s="468"/>
      <c r="G59" s="469"/>
      <c r="H59" s="470" t="s">
        <v>103</v>
      </c>
      <c r="I59" s="471"/>
    </row>
    <row r="60" spans="3:9" ht="21" customHeight="1">
      <c r="C60" s="467" t="s">
        <v>433</v>
      </c>
      <c r="D60" s="468">
        <v>1</v>
      </c>
      <c r="E60" s="468">
        <v>186.66</v>
      </c>
      <c r="F60" s="468"/>
      <c r="G60" s="469"/>
      <c r="H60" s="470" t="s">
        <v>103</v>
      </c>
      <c r="I60" s="471"/>
    </row>
    <row r="61" spans="3:9" ht="21" customHeight="1">
      <c r="C61" s="467" t="s">
        <v>434</v>
      </c>
      <c r="D61" s="468">
        <v>1</v>
      </c>
      <c r="E61" s="468">
        <v>83.874</v>
      </c>
      <c r="F61" s="468"/>
      <c r="G61" s="469"/>
      <c r="H61" s="470" t="s">
        <v>103</v>
      </c>
      <c r="I61" s="471"/>
    </row>
    <row r="62" spans="3:9" ht="21" customHeight="1">
      <c r="C62" s="467" t="s">
        <v>1089</v>
      </c>
      <c r="D62" s="468">
        <v>1</v>
      </c>
      <c r="E62" s="468">
        <v>52.833</v>
      </c>
      <c r="F62" s="468"/>
      <c r="G62" s="469"/>
      <c r="H62" s="470" t="s">
        <v>103</v>
      </c>
      <c r="I62" s="471"/>
    </row>
    <row r="63" spans="3:9" ht="21" customHeight="1" thickBot="1">
      <c r="C63" s="277" t="s">
        <v>1212</v>
      </c>
      <c r="D63" s="472">
        <f>SUM(D4:D62)</f>
        <v>192</v>
      </c>
      <c r="E63" s="472">
        <f>SUM(E4:E62)</f>
        <v>21164.030999999995</v>
      </c>
      <c r="F63" s="472"/>
      <c r="G63" s="473"/>
      <c r="H63" s="474"/>
      <c r="I63" s="475"/>
    </row>
    <row r="64" spans="1:9" s="25" customFormat="1" ht="12" customHeight="1">
      <c r="A64" s="10"/>
      <c r="B64" s="10"/>
      <c r="C64" s="476"/>
      <c r="D64" s="35"/>
      <c r="E64" s="35"/>
      <c r="F64" s="35"/>
      <c r="G64" s="477"/>
      <c r="H64" s="478"/>
      <c r="I64" s="53"/>
    </row>
  </sheetData>
  <autoFilter ref="C3:I63"/>
  <printOptions/>
  <pageMargins left="0.7874015748031497" right="0.7874015748031497" top="0.984251968503937" bottom="0.7874015748031497" header="0.5118110236220472" footer="0.5118110236220472"/>
  <pageSetup firstPageNumber="102" useFirstPageNumber="1" horizontalDpi="600" verticalDpi="600" orientation="landscape" paperSize="9" r:id="rId1"/>
  <headerFooter alignWithMargins="0">
    <oddFooter>&amp;R&amp;P</oddFooter>
  </headerFooter>
</worksheet>
</file>

<file path=xl/worksheets/sheet43.xml><?xml version="1.0" encoding="utf-8"?>
<worksheet xmlns="http://schemas.openxmlformats.org/spreadsheetml/2006/main" xmlns:r="http://schemas.openxmlformats.org/officeDocument/2006/relationships">
  <sheetPr codeName="Sheet48"/>
  <dimension ref="A1:I17"/>
  <sheetViews>
    <sheetView zoomScale="75" zoomScaleNormal="75" workbookViewId="0" topLeftCell="A1">
      <pane xSplit="3" ySplit="3" topLeftCell="D4" activePane="bottomRight" state="frozen"/>
      <selection pane="topLeft" activeCell="A1" sqref="A1"/>
      <selection pane="topRight" activeCell="D1" sqref="D1"/>
      <selection pane="bottomLeft" activeCell="A4" sqref="A4"/>
      <selection pane="bottomRight" activeCell="G26" sqref="G26"/>
    </sheetView>
  </sheetViews>
  <sheetFormatPr defaultColWidth="9.140625" defaultRowHeight="15" customHeight="1"/>
  <cols>
    <col min="1" max="2" width="2.7109375" style="13" customWidth="1"/>
    <col min="3" max="3" width="25.7109375" style="16" customWidth="1"/>
    <col min="4" max="6" width="12.7109375" style="16" customWidth="1"/>
    <col min="7" max="7" width="15.57421875" style="16" customWidth="1"/>
    <col min="8" max="8" width="24.28125" style="16" customWidth="1"/>
    <col min="9" max="9" width="31.8515625" style="16" customWidth="1"/>
    <col min="10" max="16384" width="9.140625" style="16" customWidth="1"/>
  </cols>
  <sheetData>
    <row r="1" spans="1:2" ht="15" customHeight="1">
      <c r="A1" s="15" t="s">
        <v>69</v>
      </c>
      <c r="B1" s="16"/>
    </row>
    <row r="2" spans="3:9" ht="15" customHeight="1" thickBot="1">
      <c r="C2" s="16" t="s">
        <v>1075</v>
      </c>
      <c r="I2" s="339" t="s">
        <v>1080</v>
      </c>
    </row>
    <row r="3" spans="3:9" ht="30" customHeight="1">
      <c r="C3" s="111" t="s">
        <v>1230</v>
      </c>
      <c r="D3" s="100" t="s">
        <v>1231</v>
      </c>
      <c r="E3" s="100" t="s">
        <v>1232</v>
      </c>
      <c r="F3" s="118" t="s">
        <v>1081</v>
      </c>
      <c r="G3" s="465" t="s">
        <v>1082</v>
      </c>
      <c r="H3" s="118" t="s">
        <v>14</v>
      </c>
      <c r="I3" s="466" t="s">
        <v>1083</v>
      </c>
    </row>
    <row r="4" spans="3:9" ht="21" customHeight="1">
      <c r="C4" s="467" t="s">
        <v>1076</v>
      </c>
      <c r="D4" s="468">
        <v>20</v>
      </c>
      <c r="E4" s="468">
        <v>1080</v>
      </c>
      <c r="F4" s="468"/>
      <c r="G4" s="469"/>
      <c r="H4" s="470" t="s">
        <v>919</v>
      </c>
      <c r="I4" s="471"/>
    </row>
    <row r="5" spans="3:9" ht="21" customHeight="1">
      <c r="C5" s="467" t="s">
        <v>656</v>
      </c>
      <c r="D5" s="468">
        <v>2</v>
      </c>
      <c r="E5" s="468">
        <v>185.3</v>
      </c>
      <c r="F5" s="468"/>
      <c r="G5" s="469"/>
      <c r="H5" s="470" t="s">
        <v>103</v>
      </c>
      <c r="I5" s="471"/>
    </row>
    <row r="6" spans="3:9" ht="21" customHeight="1">
      <c r="C6" s="467" t="s">
        <v>1077</v>
      </c>
      <c r="D6" s="468">
        <v>1</v>
      </c>
      <c r="E6" s="468">
        <v>84.3</v>
      </c>
      <c r="F6" s="468"/>
      <c r="G6" s="469"/>
      <c r="H6" s="470" t="s">
        <v>103</v>
      </c>
      <c r="I6" s="471"/>
    </row>
    <row r="7" spans="3:9" ht="21" customHeight="1">
      <c r="C7" s="467" t="s">
        <v>1078</v>
      </c>
      <c r="D7" s="468">
        <v>3</v>
      </c>
      <c r="E7" s="468">
        <v>270</v>
      </c>
      <c r="F7" s="468"/>
      <c r="G7" s="469"/>
      <c r="H7" s="470" t="s">
        <v>103</v>
      </c>
      <c r="I7" s="471"/>
    </row>
    <row r="8" spans="3:9" ht="21" customHeight="1" thickBot="1">
      <c r="C8" s="277" t="s">
        <v>1212</v>
      </c>
      <c r="D8" s="472">
        <f>SUM(D4:D7)</f>
        <v>26</v>
      </c>
      <c r="E8" s="472">
        <f>SUM(E4:E7)</f>
        <v>1619.6</v>
      </c>
      <c r="F8" s="472"/>
      <c r="G8" s="473"/>
      <c r="H8" s="474"/>
      <c r="I8" s="475"/>
    </row>
    <row r="9" spans="1:9" s="25" customFormat="1" ht="12" customHeight="1">
      <c r="A9" s="10"/>
      <c r="B9" s="10"/>
      <c r="C9" s="476"/>
      <c r="D9" s="35"/>
      <c r="E9" s="35"/>
      <c r="F9" s="35"/>
      <c r="G9" s="477"/>
      <c r="H9" s="478"/>
      <c r="I9" s="53"/>
    </row>
    <row r="10" spans="1:9" s="25" customFormat="1" ht="12" customHeight="1">
      <c r="A10" s="10"/>
      <c r="B10" s="10"/>
      <c r="C10" s="476"/>
      <c r="D10" s="35"/>
      <c r="E10" s="35"/>
      <c r="F10" s="35"/>
      <c r="G10" s="477"/>
      <c r="H10" s="478"/>
      <c r="I10" s="53"/>
    </row>
    <row r="11" spans="3:9" s="13" customFormat="1" ht="15" customHeight="1">
      <c r="C11" s="1671" t="s">
        <v>15</v>
      </c>
      <c r="D11" s="1671"/>
      <c r="E11" s="1671"/>
      <c r="F11" s="1671"/>
      <c r="G11" s="1671"/>
      <c r="H11" s="1671"/>
      <c r="I11" s="1671"/>
    </row>
    <row r="12" spans="3:9" s="13" customFormat="1" ht="15" customHeight="1">
      <c r="C12" s="10" t="s">
        <v>17</v>
      </c>
      <c r="D12" s="10"/>
      <c r="E12" s="10"/>
      <c r="F12" s="10"/>
      <c r="G12" s="10"/>
      <c r="H12" s="10"/>
      <c r="I12" s="10"/>
    </row>
    <row r="13" spans="3:9" s="13" customFormat="1" ht="25.5" customHeight="1">
      <c r="C13" s="1672" t="s">
        <v>18</v>
      </c>
      <c r="D13" s="1672"/>
      <c r="E13" s="1672"/>
      <c r="F13" s="1672"/>
      <c r="G13" s="1672"/>
      <c r="H13" s="1672"/>
      <c r="I13" s="1672"/>
    </row>
    <row r="14" spans="3:9" s="13" customFormat="1" ht="15" customHeight="1">
      <c r="C14" s="1670" t="s">
        <v>1090</v>
      </c>
      <c r="D14" s="1670"/>
      <c r="E14" s="1670"/>
      <c r="F14" s="1670"/>
      <c r="G14" s="1670"/>
      <c r="H14" s="1670"/>
      <c r="I14" s="1670"/>
    </row>
    <row r="15" s="13" customFormat="1" ht="15" customHeight="1">
      <c r="C15" s="13" t="s">
        <v>19</v>
      </c>
    </row>
    <row r="16" spans="3:9" s="13" customFormat="1" ht="40.5" customHeight="1">
      <c r="C16" s="1329" t="s">
        <v>20</v>
      </c>
      <c r="D16" s="1329"/>
      <c r="E16" s="1329"/>
      <c r="F16" s="1329"/>
      <c r="G16" s="1329"/>
      <c r="H16" s="1329"/>
      <c r="I16" s="1329"/>
    </row>
    <row r="17" spans="3:9" ht="15" customHeight="1">
      <c r="C17" s="1670" t="s">
        <v>1233</v>
      </c>
      <c r="D17" s="1670"/>
      <c r="E17" s="1670"/>
      <c r="F17" s="1670"/>
      <c r="G17" s="1670"/>
      <c r="H17" s="1670"/>
      <c r="I17" s="1670"/>
    </row>
  </sheetData>
  <autoFilter ref="C3:I3"/>
  <mergeCells count="5">
    <mergeCell ref="C17:I17"/>
    <mergeCell ref="C11:I11"/>
    <mergeCell ref="C14:I14"/>
    <mergeCell ref="C16:I16"/>
    <mergeCell ref="C13:I13"/>
  </mergeCells>
  <printOptions/>
  <pageMargins left="0.75" right="0.75" top="1" bottom="1" header="0.512" footer="0.512"/>
  <pageSetup firstPageNumber="105" useFirstPageNumber="1" horizontalDpi="600" verticalDpi="600" orientation="landscape" paperSize="9" r:id="rId1"/>
  <headerFooter alignWithMargins="0">
    <oddFooter>&amp;R&amp;P</oddFooter>
  </headerFooter>
</worksheet>
</file>

<file path=xl/worksheets/sheet44.xml><?xml version="1.0" encoding="utf-8"?>
<worksheet xmlns="http://schemas.openxmlformats.org/spreadsheetml/2006/main" xmlns:r="http://schemas.openxmlformats.org/officeDocument/2006/relationships">
  <sheetPr codeName="Sheet47"/>
  <dimension ref="A1:I25"/>
  <sheetViews>
    <sheetView zoomScale="75" zoomScaleNormal="75" workbookViewId="0" topLeftCell="A1">
      <selection activeCell="C12" sqref="C12"/>
    </sheetView>
  </sheetViews>
  <sheetFormatPr defaultColWidth="9.140625" defaultRowHeight="15" customHeight="1"/>
  <cols>
    <col min="1" max="2" width="2.7109375" style="13" customWidth="1"/>
    <col min="3" max="3" width="25.7109375" style="16" customWidth="1"/>
    <col min="4" max="6" width="12.7109375" style="16" customWidth="1"/>
    <col min="7" max="7" width="15.57421875" style="16" customWidth="1"/>
    <col min="8" max="8" width="24.421875" style="16" customWidth="1"/>
    <col min="9" max="9" width="31.8515625" style="16" customWidth="1"/>
    <col min="10" max="16384" width="9.140625" style="16" customWidth="1"/>
  </cols>
  <sheetData>
    <row r="1" spans="1:2" ht="15" customHeight="1">
      <c r="A1" s="15" t="s">
        <v>174</v>
      </c>
      <c r="B1" s="16"/>
    </row>
    <row r="2" ht="15" customHeight="1" thickBot="1">
      <c r="I2" s="339" t="s">
        <v>175</v>
      </c>
    </row>
    <row r="3" spans="3:9" ht="30" customHeight="1">
      <c r="C3" s="111" t="s">
        <v>1230</v>
      </c>
      <c r="D3" s="100" t="s">
        <v>1231</v>
      </c>
      <c r="E3" s="100" t="s">
        <v>1232</v>
      </c>
      <c r="F3" s="118" t="s">
        <v>176</v>
      </c>
      <c r="G3" s="465" t="s">
        <v>177</v>
      </c>
      <c r="H3" s="118" t="s">
        <v>21</v>
      </c>
      <c r="I3" s="466" t="s">
        <v>178</v>
      </c>
    </row>
    <row r="4" spans="3:9" ht="21" customHeight="1">
      <c r="C4" s="273" t="s">
        <v>650</v>
      </c>
      <c r="D4" s="958">
        <v>4</v>
      </c>
      <c r="E4" s="958">
        <v>479.044</v>
      </c>
      <c r="F4" s="479"/>
      <c r="G4" s="480"/>
      <c r="H4" s="1187" t="s">
        <v>1003</v>
      </c>
      <c r="I4" s="119"/>
    </row>
    <row r="5" spans="3:9" ht="21" customHeight="1">
      <c r="C5" s="931" t="s">
        <v>653</v>
      </c>
      <c r="D5" s="959">
        <v>21</v>
      </c>
      <c r="E5" s="959">
        <v>1520.2060000000004</v>
      </c>
      <c r="F5" s="453"/>
      <c r="G5" s="469"/>
      <c r="H5" s="1187" t="s">
        <v>1003</v>
      </c>
      <c r="I5" s="471"/>
    </row>
    <row r="6" spans="3:9" ht="21" customHeight="1">
      <c r="C6" s="931" t="s">
        <v>1091</v>
      </c>
      <c r="D6" s="959">
        <v>3</v>
      </c>
      <c r="E6" s="959">
        <v>299.053</v>
      </c>
      <c r="F6" s="453"/>
      <c r="G6" s="469"/>
      <c r="H6" s="1187" t="s">
        <v>1003</v>
      </c>
      <c r="I6" s="471"/>
    </row>
    <row r="7" spans="3:9" ht="21" customHeight="1">
      <c r="C7" s="931" t="s">
        <v>436</v>
      </c>
      <c r="D7" s="959">
        <v>1</v>
      </c>
      <c r="E7" s="959">
        <v>10.061</v>
      </c>
      <c r="F7" s="453"/>
      <c r="G7" s="469"/>
      <c r="H7" s="1187" t="s">
        <v>1003</v>
      </c>
      <c r="I7" s="471"/>
    </row>
    <row r="8" spans="3:9" ht="21" customHeight="1">
      <c r="C8" s="931" t="s">
        <v>418</v>
      </c>
      <c r="D8" s="959">
        <v>1</v>
      </c>
      <c r="E8" s="959">
        <v>23.291</v>
      </c>
      <c r="F8" s="453"/>
      <c r="G8" s="469"/>
      <c r="H8" s="1187" t="s">
        <v>1003</v>
      </c>
      <c r="I8" s="471"/>
    </row>
    <row r="9" spans="3:9" ht="21" customHeight="1">
      <c r="C9" s="931" t="s">
        <v>1092</v>
      </c>
      <c r="D9" s="959">
        <v>1</v>
      </c>
      <c r="E9" s="959">
        <v>102.2</v>
      </c>
      <c r="F9" s="453"/>
      <c r="G9" s="469"/>
      <c r="H9" s="1187" t="s">
        <v>1003</v>
      </c>
      <c r="I9" s="471"/>
    </row>
    <row r="10" spans="3:9" ht="21" customHeight="1">
      <c r="C10" s="931" t="s">
        <v>1071</v>
      </c>
      <c r="D10" s="959">
        <v>3</v>
      </c>
      <c r="E10" s="959">
        <v>280.19</v>
      </c>
      <c r="F10" s="453"/>
      <c r="G10" s="469"/>
      <c r="H10" s="1187" t="s">
        <v>1003</v>
      </c>
      <c r="I10" s="471"/>
    </row>
    <row r="11" spans="3:9" ht="21" customHeight="1">
      <c r="C11" s="957" t="s">
        <v>437</v>
      </c>
      <c r="D11" s="959">
        <v>1</v>
      </c>
      <c r="E11" s="959">
        <v>54.759</v>
      </c>
      <c r="F11" s="453"/>
      <c r="G11" s="469"/>
      <c r="H11" s="1187" t="s">
        <v>1003</v>
      </c>
      <c r="I11" s="471"/>
    </row>
    <row r="12" spans="3:9" ht="21" customHeight="1">
      <c r="C12" s="931" t="s">
        <v>62</v>
      </c>
      <c r="D12" s="959">
        <v>1</v>
      </c>
      <c r="E12" s="959">
        <v>41.31</v>
      </c>
      <c r="F12" s="453"/>
      <c r="G12" s="469"/>
      <c r="H12" s="1187" t="s">
        <v>1003</v>
      </c>
      <c r="I12" s="471"/>
    </row>
    <row r="13" spans="3:9" ht="21" customHeight="1">
      <c r="C13" s="931" t="s">
        <v>173</v>
      </c>
      <c r="D13" s="959">
        <v>1</v>
      </c>
      <c r="E13" s="959">
        <v>125.532</v>
      </c>
      <c r="F13" s="453"/>
      <c r="G13" s="469"/>
      <c r="H13" s="1187" t="s">
        <v>1003</v>
      </c>
      <c r="I13" s="471"/>
    </row>
    <row r="14" spans="3:9" ht="21" customHeight="1">
      <c r="C14" s="957" t="s">
        <v>431</v>
      </c>
      <c r="D14" s="959">
        <v>1</v>
      </c>
      <c r="E14" s="959">
        <v>150.288</v>
      </c>
      <c r="F14" s="453"/>
      <c r="G14" s="469"/>
      <c r="H14" s="1187" t="s">
        <v>1003</v>
      </c>
      <c r="I14" s="471"/>
    </row>
    <row r="15" spans="3:9" ht="21" customHeight="1" thickBot="1">
      <c r="C15" s="277" t="s">
        <v>1212</v>
      </c>
      <c r="D15" s="960">
        <f>SUM(D4:D14)</f>
        <v>38</v>
      </c>
      <c r="E15" s="960">
        <f>SUM(E4:E14)</f>
        <v>3085.9340000000007</v>
      </c>
      <c r="F15" s="472">
        <f>SUM(F5:F14)</f>
        <v>0</v>
      </c>
      <c r="G15" s="473"/>
      <c r="H15" s="474"/>
      <c r="I15" s="475"/>
    </row>
    <row r="16" spans="1:9" s="25" customFormat="1" ht="9" customHeight="1">
      <c r="A16" s="10"/>
      <c r="B16" s="10"/>
      <c r="C16" s="476"/>
      <c r="D16" s="35"/>
      <c r="E16" s="35"/>
      <c r="F16" s="35"/>
      <c r="G16" s="477"/>
      <c r="H16" s="478"/>
      <c r="I16" s="53"/>
    </row>
    <row r="17" spans="3:9" s="13" customFormat="1" ht="15" customHeight="1">
      <c r="C17" s="10" t="s">
        <v>1235</v>
      </c>
      <c r="D17" s="10"/>
      <c r="E17" s="10"/>
      <c r="F17" s="10"/>
      <c r="G17" s="10"/>
      <c r="H17" s="10"/>
      <c r="I17" s="10"/>
    </row>
    <row r="18" spans="3:9" ht="15" customHeight="1">
      <c r="C18" s="10" t="s">
        <v>17</v>
      </c>
      <c r="D18" s="10"/>
      <c r="E18" s="10"/>
      <c r="F18" s="10"/>
      <c r="G18" s="10"/>
      <c r="H18" s="10"/>
      <c r="I18" s="10"/>
    </row>
    <row r="19" spans="3:9" s="13" customFormat="1" ht="25.5" customHeight="1">
      <c r="C19" s="1672" t="s">
        <v>265</v>
      </c>
      <c r="D19" s="1673"/>
      <c r="E19" s="1673"/>
      <c r="F19" s="1673"/>
      <c r="G19" s="1673"/>
      <c r="H19" s="1673"/>
      <c r="I19" s="1673"/>
    </row>
    <row r="20" spans="3:9" s="13" customFormat="1" ht="30" customHeight="1">
      <c r="C20" s="1672" t="s">
        <v>1236</v>
      </c>
      <c r="D20" s="1672"/>
      <c r="E20" s="1672"/>
      <c r="F20" s="1672"/>
      <c r="G20" s="1672"/>
      <c r="H20" s="1672"/>
      <c r="I20" s="1672"/>
    </row>
    <row r="21" spans="3:8" ht="15" customHeight="1">
      <c r="C21" s="1670" t="s">
        <v>944</v>
      </c>
      <c r="D21" s="1670"/>
      <c r="E21" s="1670"/>
      <c r="F21" s="1670"/>
      <c r="G21" s="1670"/>
      <c r="H21" s="1670"/>
    </row>
    <row r="22" ht="15" customHeight="1">
      <c r="C22" s="13"/>
    </row>
    <row r="25" spans="3:9" ht="15" customHeight="1">
      <c r="C25" s="1672"/>
      <c r="D25" s="1673"/>
      <c r="E25" s="1673"/>
      <c r="F25" s="1673"/>
      <c r="G25" s="1673"/>
      <c r="H25" s="1673"/>
      <c r="I25" s="1673"/>
    </row>
  </sheetData>
  <mergeCells count="4">
    <mergeCell ref="C19:I19"/>
    <mergeCell ref="C21:H21"/>
    <mergeCell ref="C25:I25"/>
    <mergeCell ref="C20:I20"/>
  </mergeCells>
  <printOptions/>
  <pageMargins left="0.7874015748031497" right="0.7874015748031497" top="0.984251968503937" bottom="0.984251968503937" header="0.5118110236220472" footer="0.5118110236220472"/>
  <pageSetup firstPageNumber="106" useFirstPageNumber="1" horizontalDpi="600" verticalDpi="600" orientation="landscape" paperSize="9" r:id="rId1"/>
  <headerFooter alignWithMargins="0">
    <oddFooter>&amp;R&amp;P</oddFooter>
  </headerFooter>
</worksheet>
</file>

<file path=xl/worksheets/sheet45.xml><?xml version="1.0" encoding="utf-8"?>
<worksheet xmlns="http://schemas.openxmlformats.org/spreadsheetml/2006/main" xmlns:r="http://schemas.openxmlformats.org/officeDocument/2006/relationships">
  <sheetPr codeName="Sheet26"/>
  <dimension ref="A1:K20"/>
  <sheetViews>
    <sheetView zoomScale="75" zoomScaleNormal="75" zoomScaleSheetLayoutView="100" workbookViewId="0" topLeftCell="A1">
      <selection activeCell="J8" sqref="J8"/>
    </sheetView>
  </sheetViews>
  <sheetFormatPr defaultColWidth="9.140625" defaultRowHeight="15" customHeight="1"/>
  <cols>
    <col min="1" max="1" width="2.28125" style="924" customWidth="1"/>
    <col min="2" max="2" width="2.421875" style="924" customWidth="1"/>
    <col min="3" max="3" width="43.8515625" style="4" customWidth="1"/>
    <col min="4" max="6" width="5.28125" style="4" customWidth="1"/>
    <col min="7" max="8" width="11.28125" style="4" customWidth="1"/>
    <col min="9" max="9" width="9.28125" style="4" customWidth="1"/>
    <col min="10" max="10" width="13.28125" style="4" customWidth="1"/>
    <col min="11" max="11" width="28.7109375" style="4" customWidth="1"/>
    <col min="12" max="16384" width="9.140625" style="4" customWidth="1"/>
  </cols>
  <sheetData>
    <row r="1" spans="1:9" ht="15" customHeight="1">
      <c r="A1" s="481" t="s">
        <v>1120</v>
      </c>
      <c r="B1" s="4"/>
      <c r="I1" s="59"/>
    </row>
    <row r="2" spans="2:11" ht="15" customHeight="1" thickBot="1">
      <c r="B2" s="1188"/>
      <c r="K2" s="59" t="s">
        <v>1121</v>
      </c>
    </row>
    <row r="3" spans="2:11" ht="16.5" customHeight="1">
      <c r="B3" s="1188"/>
      <c r="C3" s="482" t="s">
        <v>945</v>
      </c>
      <c r="D3" s="426" t="s">
        <v>946</v>
      </c>
      <c r="E3" s="426"/>
      <c r="F3" s="426"/>
      <c r="G3" s="183" t="s">
        <v>947</v>
      </c>
      <c r="H3" s="183" t="s">
        <v>948</v>
      </c>
      <c r="I3" s="183" t="s">
        <v>949</v>
      </c>
      <c r="J3" s="183" t="s">
        <v>950</v>
      </c>
      <c r="K3" s="184" t="s">
        <v>951</v>
      </c>
    </row>
    <row r="4" spans="2:11" ht="16.5" customHeight="1">
      <c r="B4" s="1188"/>
      <c r="C4" s="1680" t="s">
        <v>519</v>
      </c>
      <c r="D4" s="483">
        <v>1</v>
      </c>
      <c r="E4" s="484" t="s">
        <v>952</v>
      </c>
      <c r="F4" s="485">
        <v>20</v>
      </c>
      <c r="G4" s="453">
        <v>13</v>
      </c>
      <c r="H4" s="1675">
        <v>456</v>
      </c>
      <c r="I4" s="453">
        <v>26</v>
      </c>
      <c r="J4" s="486">
        <v>5.7</v>
      </c>
      <c r="K4" s="883"/>
    </row>
    <row r="5" spans="2:11" ht="16.5" customHeight="1">
      <c r="B5" s="1188"/>
      <c r="C5" s="1681"/>
      <c r="D5" s="483">
        <v>21</v>
      </c>
      <c r="E5" s="484" t="s">
        <v>952</v>
      </c>
      <c r="F5" s="485">
        <v>50</v>
      </c>
      <c r="G5" s="453">
        <v>21</v>
      </c>
      <c r="H5" s="1675"/>
      <c r="I5" s="453">
        <v>142</v>
      </c>
      <c r="J5" s="486">
        <v>31.1</v>
      </c>
      <c r="K5" s="966"/>
    </row>
    <row r="6" spans="2:11" ht="16.5" customHeight="1">
      <c r="B6" s="1188"/>
      <c r="C6" s="1681"/>
      <c r="D6" s="483">
        <v>51</v>
      </c>
      <c r="E6" s="484" t="s">
        <v>1122</v>
      </c>
      <c r="F6" s="485">
        <v>100</v>
      </c>
      <c r="G6" s="453">
        <v>20</v>
      </c>
      <c r="H6" s="1675"/>
      <c r="I6" s="453">
        <v>209</v>
      </c>
      <c r="J6" s="486">
        <v>45.8</v>
      </c>
      <c r="K6" s="966"/>
    </row>
    <row r="7" spans="2:11" ht="16.5" customHeight="1">
      <c r="B7" s="1188"/>
      <c r="C7" s="1682"/>
      <c r="D7" s="483">
        <v>101</v>
      </c>
      <c r="E7" s="484" t="s">
        <v>1122</v>
      </c>
      <c r="F7" s="485"/>
      <c r="G7" s="453">
        <v>6</v>
      </c>
      <c r="H7" s="1675"/>
      <c r="I7" s="453">
        <v>79</v>
      </c>
      <c r="J7" s="486">
        <v>17.3</v>
      </c>
      <c r="K7" s="966"/>
    </row>
    <row r="8" spans="2:11" ht="16.5" customHeight="1" thickBot="1">
      <c r="B8" s="1188"/>
      <c r="C8" s="277" t="s">
        <v>1212</v>
      </c>
      <c r="D8" s="487"/>
      <c r="E8" s="488"/>
      <c r="F8" s="489"/>
      <c r="G8" s="490">
        <v>60</v>
      </c>
      <c r="H8" s="1676"/>
      <c r="I8" s="490">
        <v>456</v>
      </c>
      <c r="J8" s="1213">
        <v>100</v>
      </c>
      <c r="K8" s="1189"/>
    </row>
    <row r="10" ht="15" customHeight="1" thickBot="1"/>
    <row r="11" spans="2:11" ht="16.5" customHeight="1">
      <c r="B11" s="1188"/>
      <c r="C11" s="482" t="s">
        <v>945</v>
      </c>
      <c r="D11" s="426" t="s">
        <v>946</v>
      </c>
      <c r="E11" s="426"/>
      <c r="F11" s="426"/>
      <c r="G11" s="183" t="s">
        <v>947</v>
      </c>
      <c r="H11" s="183" t="s">
        <v>948</v>
      </c>
      <c r="I11" s="183" t="s">
        <v>949</v>
      </c>
      <c r="J11" s="183" t="s">
        <v>950</v>
      </c>
      <c r="K11" s="184" t="s">
        <v>951</v>
      </c>
    </row>
    <row r="12" spans="2:11" ht="16.5" customHeight="1">
      <c r="B12" s="1188"/>
      <c r="C12" s="1680" t="s">
        <v>348</v>
      </c>
      <c r="D12" s="1190">
        <v>1</v>
      </c>
      <c r="E12" s="1123" t="s">
        <v>952</v>
      </c>
      <c r="F12" s="1191">
        <v>20</v>
      </c>
      <c r="G12" s="1192">
        <v>22</v>
      </c>
      <c r="H12" s="1679">
        <v>256</v>
      </c>
      <c r="I12" s="1192">
        <v>6</v>
      </c>
      <c r="J12" s="1193">
        <v>2.3</v>
      </c>
      <c r="K12" s="1194"/>
    </row>
    <row r="13" spans="2:11" ht="16.5" customHeight="1">
      <c r="B13" s="1188"/>
      <c r="C13" s="1681"/>
      <c r="D13" s="483">
        <v>21</v>
      </c>
      <c r="E13" s="484" t="s">
        <v>952</v>
      </c>
      <c r="F13" s="485">
        <v>50</v>
      </c>
      <c r="G13" s="453">
        <v>7</v>
      </c>
      <c r="H13" s="1675"/>
      <c r="I13" s="453">
        <v>128</v>
      </c>
      <c r="J13" s="1212">
        <v>50</v>
      </c>
      <c r="K13" s="455"/>
    </row>
    <row r="14" spans="2:11" ht="16.5" customHeight="1">
      <c r="B14" s="1188"/>
      <c r="C14" s="1681"/>
      <c r="D14" s="483">
        <v>51</v>
      </c>
      <c r="E14" s="484" t="s">
        <v>1122</v>
      </c>
      <c r="F14" s="485">
        <v>100</v>
      </c>
      <c r="G14" s="453">
        <v>3</v>
      </c>
      <c r="H14" s="1675"/>
      <c r="I14" s="453">
        <v>90</v>
      </c>
      <c r="J14" s="486">
        <v>35.2</v>
      </c>
      <c r="K14" s="455"/>
    </row>
    <row r="15" spans="2:11" ht="16.5" customHeight="1">
      <c r="B15" s="1188"/>
      <c r="C15" s="1682"/>
      <c r="D15" s="483">
        <v>101</v>
      </c>
      <c r="E15" s="484" t="s">
        <v>1122</v>
      </c>
      <c r="F15" s="485"/>
      <c r="G15" s="453">
        <v>3</v>
      </c>
      <c r="H15" s="1675"/>
      <c r="I15" s="453">
        <v>32</v>
      </c>
      <c r="J15" s="486">
        <v>12.5</v>
      </c>
      <c r="K15" s="455"/>
    </row>
    <row r="16" spans="2:11" ht="16.5" customHeight="1" thickBot="1">
      <c r="B16" s="1188"/>
      <c r="C16" s="277" t="s">
        <v>1212</v>
      </c>
      <c r="D16" s="487"/>
      <c r="E16" s="488"/>
      <c r="F16" s="489"/>
      <c r="G16" s="490">
        <v>35</v>
      </c>
      <c r="H16" s="1676"/>
      <c r="I16" s="490">
        <v>256</v>
      </c>
      <c r="J16" s="1213">
        <v>100</v>
      </c>
      <c r="K16" s="464"/>
    </row>
    <row r="17" ht="9" customHeight="1">
      <c r="B17" s="1188"/>
    </row>
    <row r="18" spans="3:11" ht="15" customHeight="1">
      <c r="C18" s="1677" t="s">
        <v>953</v>
      </c>
      <c r="D18" s="1677"/>
      <c r="E18" s="1677"/>
      <c r="F18" s="1677"/>
      <c r="G18" s="1677"/>
      <c r="H18" s="1677"/>
      <c r="I18" s="1677"/>
      <c r="J18" s="1677"/>
      <c r="K18" s="1677"/>
    </row>
    <row r="19" spans="3:11" ht="27" customHeight="1">
      <c r="C19" s="1678" t="s">
        <v>1119</v>
      </c>
      <c r="D19" s="1678"/>
      <c r="E19" s="1678"/>
      <c r="F19" s="1678"/>
      <c r="G19" s="1678"/>
      <c r="H19" s="1678"/>
      <c r="I19" s="1678"/>
      <c r="J19" s="1678"/>
      <c r="K19" s="1678"/>
    </row>
    <row r="20" spans="3:11" ht="15" customHeight="1">
      <c r="C20" s="1674" t="s">
        <v>588</v>
      </c>
      <c r="D20" s="1674"/>
      <c r="E20" s="1674"/>
      <c r="F20" s="1674"/>
      <c r="G20" s="1674"/>
      <c r="H20" s="1674"/>
      <c r="I20" s="1674"/>
      <c r="J20" s="1674"/>
      <c r="K20" s="1674"/>
    </row>
  </sheetData>
  <mergeCells count="7">
    <mergeCell ref="C20:K20"/>
    <mergeCell ref="H4:H8"/>
    <mergeCell ref="C18:K18"/>
    <mergeCell ref="C19:K19"/>
    <mergeCell ref="H12:H16"/>
    <mergeCell ref="C4:C7"/>
    <mergeCell ref="C12:C15"/>
  </mergeCells>
  <printOptions horizontalCentered="1"/>
  <pageMargins left="0.7874015748031497" right="1.1811023622047245" top="0.984251968503937" bottom="0.984251968503937" header="0.5118110236220472" footer="0.5118110236220472"/>
  <pageSetup firstPageNumber="107" useFirstPageNumber="1" horizontalDpi="300" verticalDpi="300" orientation="landscape" paperSize="9" r:id="rId1"/>
  <headerFooter alignWithMargins="0">
    <oddFooter>&amp;R&amp;P</oddFooter>
  </headerFooter>
</worksheet>
</file>

<file path=xl/worksheets/sheet46.xml><?xml version="1.0" encoding="utf-8"?>
<worksheet xmlns="http://schemas.openxmlformats.org/spreadsheetml/2006/main" xmlns:r="http://schemas.openxmlformats.org/officeDocument/2006/relationships">
  <dimension ref="A1:L14"/>
  <sheetViews>
    <sheetView zoomScale="75" zoomScaleNormal="75" zoomScalePageLayoutView="0" workbookViewId="0" topLeftCell="A1">
      <selection activeCell="H16" sqref="H16"/>
    </sheetView>
  </sheetViews>
  <sheetFormatPr defaultColWidth="9.140625" defaultRowHeight="15" customHeight="1"/>
  <cols>
    <col min="1" max="2" width="2.7109375" style="1" customWidth="1"/>
    <col min="3" max="3" width="16.7109375" style="4" customWidth="1"/>
    <col min="4" max="5" width="18.140625" style="4" customWidth="1"/>
    <col min="6" max="6" width="14.421875" style="4" customWidth="1"/>
    <col min="7" max="7" width="14.57421875" style="4" customWidth="1"/>
    <col min="8" max="9" width="15.57421875" style="4" customWidth="1"/>
    <col min="10" max="10" width="22.421875" style="4" customWidth="1"/>
    <col min="11" max="11" width="30.7109375" style="4" customWidth="1"/>
    <col min="12" max="12" width="34.8515625" style="4" customWidth="1"/>
    <col min="13" max="13" width="7.7109375" style="4" customWidth="1"/>
    <col min="14" max="14" width="27.57421875" style="4" customWidth="1"/>
    <col min="15" max="16" width="15.7109375" style="4" customWidth="1"/>
    <col min="17" max="16384" width="9.140625" style="4" customWidth="1"/>
  </cols>
  <sheetData>
    <row r="1" spans="1:2" ht="15" customHeight="1">
      <c r="A1" s="51" t="s">
        <v>266</v>
      </c>
      <c r="B1" s="93" t="s">
        <v>267</v>
      </c>
    </row>
    <row r="2" ht="15" customHeight="1">
      <c r="B2" s="4"/>
    </row>
    <row r="3" spans="1:2" ht="15" customHeight="1">
      <c r="A3" s="481" t="s">
        <v>268</v>
      </c>
      <c r="B3" s="4"/>
    </row>
    <row r="4" spans="2:10" ht="15" customHeight="1" thickBot="1">
      <c r="B4" s="4"/>
      <c r="J4" s="59" t="s">
        <v>269</v>
      </c>
    </row>
    <row r="5" spans="3:10" ht="15" customHeight="1">
      <c r="C5" s="1684" t="s">
        <v>270</v>
      </c>
      <c r="D5" s="895" t="s">
        <v>271</v>
      </c>
      <c r="E5" s="896"/>
      <c r="F5" s="1686" t="s">
        <v>272</v>
      </c>
      <c r="G5" s="1686"/>
      <c r="H5" s="1687" t="s">
        <v>273</v>
      </c>
      <c r="I5" s="1687" t="s">
        <v>274</v>
      </c>
      <c r="J5" s="1690" t="s">
        <v>275</v>
      </c>
    </row>
    <row r="6" spans="3:10" ht="15" customHeight="1">
      <c r="C6" s="1685"/>
      <c r="D6" s="899" t="s">
        <v>513</v>
      </c>
      <c r="E6" s="900" t="s">
        <v>276</v>
      </c>
      <c r="F6" s="901" t="s">
        <v>277</v>
      </c>
      <c r="G6" s="901" t="s">
        <v>278</v>
      </c>
      <c r="H6" s="1688"/>
      <c r="I6" s="1689"/>
      <c r="J6" s="1691"/>
    </row>
    <row r="7" spans="3:10" ht="30" customHeight="1">
      <c r="C7" s="898" t="s">
        <v>511</v>
      </c>
      <c r="D7" s="902">
        <v>130337</v>
      </c>
      <c r="E7" s="903">
        <v>55000</v>
      </c>
      <c r="F7" s="904">
        <v>710</v>
      </c>
      <c r="G7" s="904">
        <v>188</v>
      </c>
      <c r="H7" s="904">
        <v>1677</v>
      </c>
      <c r="I7" s="904">
        <v>0</v>
      </c>
      <c r="J7" s="905"/>
    </row>
    <row r="8" spans="3:10" ht="30" customHeight="1">
      <c r="C8" s="898" t="s">
        <v>512</v>
      </c>
      <c r="D8" s="902">
        <v>51129</v>
      </c>
      <c r="E8" s="903">
        <v>23063</v>
      </c>
      <c r="F8" s="906">
        <v>107</v>
      </c>
      <c r="G8" s="906">
        <v>114</v>
      </c>
      <c r="H8" s="906">
        <v>1336</v>
      </c>
      <c r="I8" s="906">
        <v>0</v>
      </c>
      <c r="J8" s="907"/>
    </row>
    <row r="9" spans="3:10" ht="30" customHeight="1" thickBot="1">
      <c r="C9" s="908" t="s">
        <v>874</v>
      </c>
      <c r="D9" s="909">
        <f aca="true" t="shared" si="0" ref="D9:I9">SUM(D7:D8)</f>
        <v>181466</v>
      </c>
      <c r="E9" s="909">
        <f t="shared" si="0"/>
        <v>78063</v>
      </c>
      <c r="F9" s="909">
        <f t="shared" si="0"/>
        <v>817</v>
      </c>
      <c r="G9" s="909">
        <f t="shared" si="0"/>
        <v>302</v>
      </c>
      <c r="H9" s="909">
        <f t="shared" si="0"/>
        <v>3013</v>
      </c>
      <c r="I9" s="909">
        <f t="shared" si="0"/>
        <v>0</v>
      </c>
      <c r="J9" s="910"/>
    </row>
    <row r="10" spans="1:12" s="12" customFormat="1" ht="15" customHeight="1">
      <c r="A10" s="1"/>
      <c r="B10" s="1"/>
      <c r="C10" s="326"/>
      <c r="D10" s="27"/>
      <c r="E10" s="491"/>
      <c r="F10" s="491"/>
      <c r="G10" s="491"/>
      <c r="H10" s="491"/>
      <c r="I10" s="491"/>
      <c r="J10" s="492"/>
      <c r="K10" s="492"/>
      <c r="L10" s="572"/>
    </row>
    <row r="11" spans="1:11" s="12" customFormat="1" ht="15" customHeight="1">
      <c r="A11" s="1"/>
      <c r="B11" s="1"/>
      <c r="C11" s="1692" t="s">
        <v>514</v>
      </c>
      <c r="D11" s="1692"/>
      <c r="E11" s="1692"/>
      <c r="F11" s="1692"/>
      <c r="G11" s="1692"/>
      <c r="H11" s="1692"/>
      <c r="I11" s="1692"/>
      <c r="J11" s="1692"/>
      <c r="K11" s="572"/>
    </row>
    <row r="12" spans="1:10" s="12" customFormat="1" ht="25.5" customHeight="1">
      <c r="A12" s="1"/>
      <c r="B12" s="1"/>
      <c r="C12" s="1450" t="s">
        <v>844</v>
      </c>
      <c r="D12" s="1450"/>
      <c r="E12" s="1450"/>
      <c r="F12" s="1450"/>
      <c r="G12" s="1450"/>
      <c r="H12" s="1450"/>
      <c r="I12" s="1450"/>
      <c r="J12" s="1450"/>
    </row>
    <row r="13" spans="1:10" s="12" customFormat="1" ht="15" customHeight="1">
      <c r="A13" s="1"/>
      <c r="B13" s="1"/>
      <c r="C13" s="1683" t="s">
        <v>845</v>
      </c>
      <c r="D13" s="1683"/>
      <c r="E13" s="1683"/>
      <c r="F13" s="1683"/>
      <c r="G13" s="1683"/>
      <c r="H13" s="1683"/>
      <c r="I13" s="1683"/>
      <c r="J13" s="1683"/>
    </row>
    <row r="14" spans="3:10" ht="15" customHeight="1">
      <c r="C14" s="1683" t="s">
        <v>515</v>
      </c>
      <c r="D14" s="1683"/>
      <c r="E14" s="1683"/>
      <c r="F14" s="1683"/>
      <c r="G14" s="1683"/>
      <c r="H14" s="1683"/>
      <c r="I14" s="1683"/>
      <c r="J14" s="1683"/>
    </row>
  </sheetData>
  <sheetProtection/>
  <mergeCells count="9">
    <mergeCell ref="C12:J12"/>
    <mergeCell ref="C13:J13"/>
    <mergeCell ref="C14:J14"/>
    <mergeCell ref="C5:C6"/>
    <mergeCell ref="F5:G5"/>
    <mergeCell ref="H5:H6"/>
    <mergeCell ref="I5:I6"/>
    <mergeCell ref="J5:J6"/>
    <mergeCell ref="C11:J11"/>
  </mergeCells>
  <dataValidations count="1">
    <dataValidation type="whole" allowBlank="1" showErrorMessage="1" errorTitle="入力ルール違反" error="数字のみを入力して下さい。&#10;文字は自動的に出力されます。" sqref="J7:K10">
      <formula1>0</formula1>
      <formula2>1000000</formula2>
    </dataValidation>
  </dataValidations>
  <printOptions/>
  <pageMargins left="0.7874015748031497" right="0.7874015748031497" top="0.984251968503937" bottom="0.984251968503937" header="0.5118110236220472" footer="0.5118110236220472"/>
  <pageSetup firstPageNumber="108" useFirstPageNumber="1" horizontalDpi="600" verticalDpi="600" orientation="landscape" paperSize="9" r:id="rId1"/>
  <headerFooter alignWithMargins="0">
    <oddFooter>&amp;R&amp;P</oddFooter>
  </headerFooter>
</worksheet>
</file>

<file path=xl/worksheets/sheet47.xml><?xml version="1.0" encoding="utf-8"?>
<worksheet xmlns="http://schemas.openxmlformats.org/spreadsheetml/2006/main" xmlns:r="http://schemas.openxmlformats.org/officeDocument/2006/relationships">
  <dimension ref="A1:G7"/>
  <sheetViews>
    <sheetView zoomScaleSheetLayoutView="100" zoomScalePageLayoutView="0" workbookViewId="0" topLeftCell="A1">
      <selection activeCell="D14" sqref="D14"/>
    </sheetView>
  </sheetViews>
  <sheetFormatPr defaultColWidth="9.140625" defaultRowHeight="15" customHeight="1"/>
  <cols>
    <col min="1" max="2" width="2.7109375" style="13" customWidth="1"/>
    <col min="3" max="3" width="19.8515625" style="14" customWidth="1"/>
    <col min="4" max="7" width="18.00390625" style="14" customWidth="1"/>
    <col min="8" max="16384" width="9.140625" style="14" customWidth="1"/>
  </cols>
  <sheetData>
    <row r="1" spans="1:2" ht="15" customHeight="1">
      <c r="A1" s="546" t="s">
        <v>1131</v>
      </c>
      <c r="B1" s="14"/>
    </row>
    <row r="2" spans="5:6" ht="15" customHeight="1" thickBot="1">
      <c r="E2" s="20"/>
      <c r="F2" s="20" t="s">
        <v>1132</v>
      </c>
    </row>
    <row r="3" spans="3:7" ht="19.5" customHeight="1">
      <c r="C3" s="911" t="s">
        <v>516</v>
      </c>
      <c r="D3" s="897" t="s">
        <v>517</v>
      </c>
      <c r="E3" s="897" t="s">
        <v>261</v>
      </c>
      <c r="F3" s="962" t="s">
        <v>720</v>
      </c>
      <c r="G3" s="27"/>
    </row>
    <row r="4" spans="3:7" ht="27" customHeight="1">
      <c r="C4" s="898" t="s">
        <v>511</v>
      </c>
      <c r="D4" s="912">
        <v>3692</v>
      </c>
      <c r="E4" s="912">
        <v>3616</v>
      </c>
      <c r="F4" s="913">
        <v>5606</v>
      </c>
      <c r="G4" s="27"/>
    </row>
    <row r="5" spans="3:7" ht="27" customHeight="1">
      <c r="C5" s="898" t="s">
        <v>512</v>
      </c>
      <c r="D5" s="912">
        <v>1620</v>
      </c>
      <c r="E5" s="912">
        <v>1954</v>
      </c>
      <c r="F5" s="913">
        <v>2420</v>
      </c>
      <c r="G5" s="27"/>
    </row>
    <row r="6" spans="3:7" ht="27" customHeight="1" thickBot="1">
      <c r="C6" s="908" t="s">
        <v>874</v>
      </c>
      <c r="D6" s="914">
        <f>SUM(D4:D5)</f>
        <v>5312</v>
      </c>
      <c r="E6" s="914">
        <f>SUM(E4:E5)</f>
        <v>5570</v>
      </c>
      <c r="F6" s="963">
        <f>SUM(F4:F5)</f>
        <v>8026</v>
      </c>
      <c r="G6" s="27"/>
    </row>
    <row r="7" spans="3:6" ht="15" customHeight="1">
      <c r="C7" s="27"/>
      <c r="D7" s="493"/>
      <c r="E7" s="58"/>
      <c r="F7" s="58"/>
    </row>
  </sheetData>
  <sheetProtection/>
  <printOptions/>
  <pageMargins left="0.7874015748031497" right="0.7874015748031497" top="0.984251968503937" bottom="0.984251968503937" header="0.5118110236220472" footer="0.5118110236220472"/>
  <pageSetup firstPageNumber="109" useFirstPageNumber="1" horizontalDpi="600" verticalDpi="600" orientation="landscape" paperSize="9" r:id="rId1"/>
  <headerFooter alignWithMargins="0">
    <oddFooter>&amp;R&amp;P</oddFooter>
  </headerFooter>
</worksheet>
</file>

<file path=xl/worksheets/sheet48.xml><?xml version="1.0" encoding="utf-8"?>
<worksheet xmlns="http://schemas.openxmlformats.org/spreadsheetml/2006/main" xmlns:r="http://schemas.openxmlformats.org/officeDocument/2006/relationships">
  <dimension ref="A1:K11"/>
  <sheetViews>
    <sheetView zoomScale="75" zoomScaleNormal="75" zoomScalePageLayoutView="0" workbookViewId="0" topLeftCell="A1">
      <selection activeCell="F7" sqref="F7"/>
    </sheetView>
  </sheetViews>
  <sheetFormatPr defaultColWidth="9.140625" defaultRowHeight="15" customHeight="1"/>
  <cols>
    <col min="1" max="2" width="2.7109375" style="63" customWidth="1"/>
    <col min="3" max="3" width="19.7109375" style="6" customWidth="1"/>
    <col min="4" max="5" width="15.7109375" style="6" customWidth="1"/>
    <col min="6" max="6" width="18.00390625" style="6" customWidth="1"/>
    <col min="7" max="7" width="15.7109375" style="6" customWidth="1"/>
    <col min="8" max="8" width="33.28125" style="6" customWidth="1"/>
    <col min="9" max="9" width="11.8515625" style="6" customWidth="1"/>
    <col min="10" max="10" width="10.421875" style="6" customWidth="1"/>
    <col min="11" max="11" width="40.57421875" style="6" customWidth="1"/>
    <col min="12" max="16384" width="9.140625" style="6" customWidth="1"/>
  </cols>
  <sheetData>
    <row r="1" spans="1:2" ht="15" customHeight="1">
      <c r="A1" s="555" t="s">
        <v>1133</v>
      </c>
      <c r="B1" s="6"/>
    </row>
    <row r="2" ht="15" customHeight="1" thickBot="1">
      <c r="H2" s="54" t="s">
        <v>1134</v>
      </c>
    </row>
    <row r="3" spans="3:8" ht="15" customHeight="1">
      <c r="C3" s="1693" t="s">
        <v>270</v>
      </c>
      <c r="D3" s="915" t="s">
        <v>1135</v>
      </c>
      <c r="E3" s="1695" t="s">
        <v>1136</v>
      </c>
      <c r="F3" s="1697" t="s">
        <v>1137</v>
      </c>
      <c r="G3" s="1699" t="s">
        <v>1138</v>
      </c>
      <c r="H3" s="1701" t="s">
        <v>1139</v>
      </c>
    </row>
    <row r="4" spans="3:8" ht="27" customHeight="1">
      <c r="C4" s="1694"/>
      <c r="D4" s="916" t="s">
        <v>1140</v>
      </c>
      <c r="E4" s="1696"/>
      <c r="F4" s="1698"/>
      <c r="G4" s="1700"/>
      <c r="H4" s="1702"/>
    </row>
    <row r="5" spans="3:8" ht="39" customHeight="1">
      <c r="C5" s="917" t="s">
        <v>511</v>
      </c>
      <c r="D5" s="918">
        <v>350</v>
      </c>
      <c r="E5" s="918">
        <v>3302</v>
      </c>
      <c r="F5" s="919">
        <v>10.6</v>
      </c>
      <c r="G5" s="918"/>
      <c r="H5" s="964" t="s">
        <v>1095</v>
      </c>
    </row>
    <row r="6" spans="3:8" ht="39" customHeight="1">
      <c r="C6" s="917" t="s">
        <v>512</v>
      </c>
      <c r="D6" s="918">
        <v>80</v>
      </c>
      <c r="E6" s="918">
        <v>800</v>
      </c>
      <c r="F6" s="1214">
        <v>10</v>
      </c>
      <c r="G6" s="918"/>
      <c r="H6" s="920" t="s">
        <v>450</v>
      </c>
    </row>
    <row r="7" spans="3:8" ht="39" customHeight="1" thickBot="1">
      <c r="C7" s="921" t="s">
        <v>874</v>
      </c>
      <c r="D7" s="922">
        <f>D5+D6</f>
        <v>430</v>
      </c>
      <c r="E7" s="922">
        <f>E5+E6</f>
        <v>4102</v>
      </c>
      <c r="F7" s="1215">
        <f>D7/E7</f>
        <v>0.10482691370063384</v>
      </c>
      <c r="G7" s="922"/>
      <c r="H7" s="923"/>
    </row>
    <row r="8" spans="1:11" s="70" customFormat="1" ht="12" customHeight="1">
      <c r="A8" s="64"/>
      <c r="B8" s="64"/>
      <c r="C8" s="476"/>
      <c r="H8" s="494"/>
      <c r="K8" s="451"/>
    </row>
    <row r="9" spans="1:11" s="496" customFormat="1" ht="29.25" customHeight="1">
      <c r="A9" s="495"/>
      <c r="B9" s="495"/>
      <c r="C9" s="1539" t="s">
        <v>518</v>
      </c>
      <c r="D9" s="1539"/>
      <c r="E9" s="1539"/>
      <c r="F9" s="1539"/>
      <c r="G9" s="1539"/>
      <c r="H9" s="1539"/>
      <c r="I9" s="92"/>
      <c r="J9" s="92"/>
      <c r="K9" s="92"/>
    </row>
    <row r="10" spans="1:8" s="496" customFormat="1" ht="15.75" customHeight="1">
      <c r="A10" s="495"/>
      <c r="B10" s="495"/>
      <c r="C10" s="1539" t="s">
        <v>1141</v>
      </c>
      <c r="D10" s="1539"/>
      <c r="E10" s="1539"/>
      <c r="F10" s="1539"/>
      <c r="G10" s="1539"/>
      <c r="H10" s="1539"/>
    </row>
    <row r="11" spans="3:8" ht="15" customHeight="1">
      <c r="C11" s="1539" t="s">
        <v>636</v>
      </c>
      <c r="D11" s="1539"/>
      <c r="E11" s="1539"/>
      <c r="F11" s="1539"/>
      <c r="G11" s="1539"/>
      <c r="H11" s="1539"/>
    </row>
  </sheetData>
  <sheetProtection/>
  <mergeCells count="8">
    <mergeCell ref="C10:H10"/>
    <mergeCell ref="C11:H11"/>
    <mergeCell ref="C3:C4"/>
    <mergeCell ref="E3:E4"/>
    <mergeCell ref="F3:F4"/>
    <mergeCell ref="G3:G4"/>
    <mergeCell ref="H3:H4"/>
    <mergeCell ref="C9:H9"/>
  </mergeCells>
  <printOptions/>
  <pageMargins left="0.75" right="0.75" top="1" bottom="1" header="0.512" footer="0.512"/>
  <pageSetup firstPageNumber="110" useFirstPageNumber="1" horizontalDpi="600" verticalDpi="600" orientation="landscape" paperSize="9" r:id="rId1"/>
  <headerFooter alignWithMargins="0">
    <oddFooter>&amp;R&amp;P</oddFooter>
  </headerFooter>
</worksheet>
</file>

<file path=xl/worksheets/sheet49.xml><?xml version="1.0" encoding="utf-8"?>
<worksheet xmlns="http://schemas.openxmlformats.org/spreadsheetml/2006/main" xmlns:r="http://schemas.openxmlformats.org/officeDocument/2006/relationships">
  <dimension ref="A1:K23"/>
  <sheetViews>
    <sheetView zoomScale="75" zoomScaleNormal="75" workbookViewId="0" topLeftCell="A1">
      <selection activeCell="J15" sqref="J15"/>
    </sheetView>
  </sheetViews>
  <sheetFormatPr defaultColWidth="9.140625" defaultRowHeight="18.75" customHeight="1"/>
  <cols>
    <col min="1" max="2" width="3.00390625" style="740" customWidth="1"/>
    <col min="3" max="3" width="32.57421875" style="740" customWidth="1"/>
    <col min="4" max="5" width="12.140625" style="740" customWidth="1"/>
    <col min="6" max="6" width="15.8515625" style="740" bestFit="1" customWidth="1"/>
    <col min="7" max="7" width="13.28125" style="740" customWidth="1"/>
    <col min="8" max="8" width="16.421875" style="740" customWidth="1"/>
    <col min="9" max="10" width="17.7109375" style="740" customWidth="1"/>
    <col min="11" max="16384" width="10.421875" style="740" customWidth="1"/>
  </cols>
  <sheetData>
    <row r="1" ht="18.75" customHeight="1">
      <c r="B1" s="741" t="s">
        <v>253</v>
      </c>
    </row>
    <row r="3" ht="18.75" customHeight="1">
      <c r="A3" s="742" t="s">
        <v>954</v>
      </c>
    </row>
    <row r="4" s="743" customFormat="1" ht="18.75" customHeight="1" thickBot="1">
      <c r="J4" s="744" t="s">
        <v>1142</v>
      </c>
    </row>
    <row r="5" spans="3:11" s="743" customFormat="1" ht="35.25" customHeight="1">
      <c r="C5" s="745" t="s">
        <v>955</v>
      </c>
      <c r="D5" s="746" t="s">
        <v>956</v>
      </c>
      <c r="E5" s="746" t="s">
        <v>957</v>
      </c>
      <c r="F5" s="746" t="s">
        <v>958</v>
      </c>
      <c r="G5" s="746" t="s">
        <v>959</v>
      </c>
      <c r="H5" s="746" t="s">
        <v>960</v>
      </c>
      <c r="I5" s="747" t="s">
        <v>961</v>
      </c>
      <c r="J5" s="748" t="s">
        <v>962</v>
      </c>
      <c r="K5" s="749"/>
    </row>
    <row r="6" spans="3:10" s="743" customFormat="1" ht="21" customHeight="1">
      <c r="C6" s="750" t="s">
        <v>130</v>
      </c>
      <c r="D6" s="751" t="s">
        <v>131</v>
      </c>
      <c r="E6" s="751" t="s">
        <v>132</v>
      </c>
      <c r="F6" s="871">
        <v>100</v>
      </c>
      <c r="G6" s="871">
        <v>4691</v>
      </c>
      <c r="H6" s="875">
        <f aca="true" t="shared" si="0" ref="H6:H15">F6/G6*100</f>
        <v>2.131741632914091</v>
      </c>
      <c r="I6" s="871">
        <v>40000000</v>
      </c>
      <c r="J6" s="1216">
        <f aca="true" t="shared" si="1" ref="J6:J15">I6/F6</f>
        <v>400000</v>
      </c>
    </row>
    <row r="7" spans="3:10" s="743" customFormat="1" ht="18.75" customHeight="1">
      <c r="C7" s="752" t="s">
        <v>133</v>
      </c>
      <c r="D7" s="751" t="s">
        <v>134</v>
      </c>
      <c r="E7" s="751" t="s">
        <v>135</v>
      </c>
      <c r="F7" s="871">
        <v>15</v>
      </c>
      <c r="G7" s="871">
        <v>4691</v>
      </c>
      <c r="H7" s="875">
        <f t="shared" si="0"/>
        <v>0.3197612449371136</v>
      </c>
      <c r="I7" s="871">
        <v>1500000</v>
      </c>
      <c r="J7" s="1216">
        <f t="shared" si="1"/>
        <v>100000</v>
      </c>
    </row>
    <row r="8" spans="3:10" s="743" customFormat="1" ht="18.75" customHeight="1">
      <c r="C8" s="753" t="s">
        <v>136</v>
      </c>
      <c r="D8" s="751" t="s">
        <v>134</v>
      </c>
      <c r="E8" s="751" t="s">
        <v>135</v>
      </c>
      <c r="F8" s="871">
        <v>5</v>
      </c>
      <c r="G8" s="871">
        <v>81</v>
      </c>
      <c r="H8" s="875">
        <f t="shared" si="0"/>
        <v>6.172839506172839</v>
      </c>
      <c r="I8" s="871">
        <v>100000</v>
      </c>
      <c r="J8" s="1216">
        <f t="shared" si="1"/>
        <v>20000</v>
      </c>
    </row>
    <row r="9" spans="3:10" s="743" customFormat="1" ht="18.75" customHeight="1">
      <c r="C9" s="752" t="s">
        <v>137</v>
      </c>
      <c r="D9" s="751" t="s">
        <v>134</v>
      </c>
      <c r="E9" s="751" t="s">
        <v>138</v>
      </c>
      <c r="F9" s="871">
        <f>1192+243</f>
        <v>1435</v>
      </c>
      <c r="G9" s="871">
        <v>4610</v>
      </c>
      <c r="H9" s="875">
        <f t="shared" si="0"/>
        <v>31.127982646420826</v>
      </c>
      <c r="I9" s="871">
        <f>1021224000+16874000</f>
        <v>1038098000</v>
      </c>
      <c r="J9" s="874">
        <f t="shared" si="1"/>
        <v>723413.2404181184</v>
      </c>
    </row>
    <row r="10" spans="3:10" s="743" customFormat="1" ht="18.75" customHeight="1">
      <c r="C10" s="754" t="s">
        <v>139</v>
      </c>
      <c r="D10" s="751" t="s">
        <v>134</v>
      </c>
      <c r="E10" s="755" t="s">
        <v>138</v>
      </c>
      <c r="F10" s="872">
        <v>4</v>
      </c>
      <c r="G10" s="872">
        <v>4691</v>
      </c>
      <c r="H10" s="875">
        <f t="shared" si="0"/>
        <v>0.08526966531656363</v>
      </c>
      <c r="I10" s="872">
        <v>2880000</v>
      </c>
      <c r="J10" s="1216">
        <f t="shared" si="1"/>
        <v>720000</v>
      </c>
    </row>
    <row r="11" spans="3:10" s="743" customFormat="1" ht="18.75" customHeight="1">
      <c r="C11" s="754" t="s">
        <v>139</v>
      </c>
      <c r="D11" s="751" t="s">
        <v>134</v>
      </c>
      <c r="E11" s="755" t="s">
        <v>135</v>
      </c>
      <c r="F11" s="872">
        <f>16+2</f>
        <v>18</v>
      </c>
      <c r="G11" s="872">
        <v>4691</v>
      </c>
      <c r="H11" s="875">
        <f t="shared" si="0"/>
        <v>0.38371349392453635</v>
      </c>
      <c r="I11" s="872">
        <f>6920000+400000</f>
        <v>7320000</v>
      </c>
      <c r="J11" s="874">
        <f t="shared" si="1"/>
        <v>406666.6666666667</v>
      </c>
    </row>
    <row r="12" spans="3:10" s="743" customFormat="1" ht="18.75" customHeight="1">
      <c r="C12" s="754" t="s">
        <v>140</v>
      </c>
      <c r="D12" s="751" t="s">
        <v>134</v>
      </c>
      <c r="E12" s="755" t="s">
        <v>138</v>
      </c>
      <c r="F12" s="872">
        <f>17+2</f>
        <v>19</v>
      </c>
      <c r="G12" s="872">
        <v>4439</v>
      </c>
      <c r="H12" s="875">
        <f t="shared" si="0"/>
        <v>0.4280243298040099</v>
      </c>
      <c r="I12" s="872">
        <f>8256000+708000</f>
        <v>8964000</v>
      </c>
      <c r="J12" s="874">
        <f t="shared" si="1"/>
        <v>471789.4736842105</v>
      </c>
    </row>
    <row r="13" spans="3:10" s="743" customFormat="1" ht="18.75" customHeight="1">
      <c r="C13" s="754" t="s">
        <v>141</v>
      </c>
      <c r="D13" s="751" t="s">
        <v>134</v>
      </c>
      <c r="E13" s="755" t="s">
        <v>135</v>
      </c>
      <c r="F13" s="872">
        <v>1</v>
      </c>
      <c r="G13" s="872">
        <v>87</v>
      </c>
      <c r="H13" s="875">
        <f t="shared" si="0"/>
        <v>1.1494252873563218</v>
      </c>
      <c r="I13" s="872">
        <v>120000</v>
      </c>
      <c r="J13" s="1216">
        <f t="shared" si="1"/>
        <v>120000</v>
      </c>
    </row>
    <row r="14" spans="3:10" s="743" customFormat="1" ht="36.75" customHeight="1">
      <c r="C14" s="756" t="s">
        <v>142</v>
      </c>
      <c r="D14" s="751" t="s">
        <v>134</v>
      </c>
      <c r="E14" s="755" t="s">
        <v>135</v>
      </c>
      <c r="F14" s="872">
        <v>13</v>
      </c>
      <c r="G14" s="872">
        <v>87</v>
      </c>
      <c r="H14" s="875">
        <f t="shared" si="0"/>
        <v>14.942528735632186</v>
      </c>
      <c r="I14" s="872">
        <v>8490000</v>
      </c>
      <c r="J14" s="874">
        <f t="shared" si="1"/>
        <v>653076.9230769231</v>
      </c>
    </row>
    <row r="15" spans="3:10" s="743" customFormat="1" ht="18.75" customHeight="1" thickBot="1">
      <c r="C15" s="757" t="s">
        <v>143</v>
      </c>
      <c r="D15" s="758" t="s">
        <v>134</v>
      </c>
      <c r="E15" s="758" t="s">
        <v>135</v>
      </c>
      <c r="F15" s="873">
        <v>4</v>
      </c>
      <c r="G15" s="873">
        <v>81</v>
      </c>
      <c r="H15" s="876">
        <f t="shared" si="0"/>
        <v>4.938271604938271</v>
      </c>
      <c r="I15" s="873">
        <v>6300000</v>
      </c>
      <c r="J15" s="1217">
        <f t="shared" si="1"/>
        <v>1575000</v>
      </c>
    </row>
    <row r="16" ht="11.25" customHeight="1">
      <c r="D16" s="759"/>
    </row>
    <row r="17" spans="3:10" ht="14.25" customHeight="1">
      <c r="C17" s="1703" t="s">
        <v>1234</v>
      </c>
      <c r="D17" s="1703"/>
      <c r="E17" s="1703"/>
      <c r="F17" s="1703"/>
      <c r="G17" s="1703"/>
      <c r="H17" s="1703"/>
      <c r="I17" s="1703"/>
      <c r="J17" s="1703"/>
    </row>
    <row r="18" spans="3:10" ht="14.25" customHeight="1">
      <c r="C18" s="1703" t="s">
        <v>144</v>
      </c>
      <c r="D18" s="1703"/>
      <c r="E18" s="1703"/>
      <c r="F18" s="1703"/>
      <c r="G18" s="1703"/>
      <c r="H18" s="1703"/>
      <c r="I18" s="1703"/>
      <c r="J18" s="1703"/>
    </row>
    <row r="19" spans="3:10" ht="25.5" customHeight="1">
      <c r="C19" s="1703" t="s">
        <v>1173</v>
      </c>
      <c r="D19" s="1703"/>
      <c r="E19" s="1703"/>
      <c r="F19" s="1703"/>
      <c r="G19" s="1703"/>
      <c r="H19" s="1703"/>
      <c r="I19" s="1703"/>
      <c r="J19" s="1703"/>
    </row>
    <row r="20" ht="14.25" customHeight="1">
      <c r="C20" s="760" t="s">
        <v>1174</v>
      </c>
    </row>
    <row r="22" ht="18.75" customHeight="1">
      <c r="C22" s="740" t="s">
        <v>145</v>
      </c>
    </row>
    <row r="23" ht="18.75" customHeight="1">
      <c r="C23" s="740" t="s">
        <v>146</v>
      </c>
    </row>
  </sheetData>
  <mergeCells count="3">
    <mergeCell ref="C19:J19"/>
    <mergeCell ref="C17:J17"/>
    <mergeCell ref="C18:J18"/>
  </mergeCells>
  <printOptions/>
  <pageMargins left="0.7874015748031497" right="0.7874015748031497" top="0.984251968503937" bottom="0.984251968503937" header="0.5118110236220472" footer="0.5118110236220472"/>
  <pageSetup firstPageNumber="111" useFirstPageNumber="1" horizontalDpi="600" verticalDpi="600" orientation="landscape" paperSize="9"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codeName="Sheet21"/>
  <dimension ref="A1:M65"/>
  <sheetViews>
    <sheetView zoomScale="75" zoomScaleNormal="75" workbookViewId="0" topLeftCell="A1">
      <selection activeCell="I29" sqref="I29"/>
    </sheetView>
  </sheetViews>
  <sheetFormatPr defaultColWidth="9.140625" defaultRowHeight="15" customHeight="1"/>
  <cols>
    <col min="1" max="2" width="2.7109375" style="13" customWidth="1"/>
    <col min="3" max="5" width="19.28125" style="16" customWidth="1"/>
    <col min="6" max="6" width="23.00390625" style="16" customWidth="1"/>
    <col min="7" max="8" width="15.421875" style="16" customWidth="1"/>
    <col min="9" max="9" width="16.28125" style="16" customWidth="1"/>
    <col min="10" max="16384" width="9.140625" style="16" customWidth="1"/>
  </cols>
  <sheetData>
    <row r="1" ht="15" customHeight="1">
      <c r="B1" s="94" t="s">
        <v>27</v>
      </c>
    </row>
    <row r="2" ht="12.75" customHeight="1"/>
    <row r="3" spans="1:2" ht="15" customHeight="1">
      <c r="A3" s="15" t="s">
        <v>1101</v>
      </c>
      <c r="B3" s="16"/>
    </row>
    <row r="4" spans="1:9" ht="12.75" customHeight="1" thickBot="1">
      <c r="A4" s="17"/>
      <c r="B4" s="18"/>
      <c r="I4" s="19" t="s">
        <v>464</v>
      </c>
    </row>
    <row r="5" spans="3:9" ht="20.25" customHeight="1">
      <c r="C5" s="1327" t="s">
        <v>860</v>
      </c>
      <c r="D5" s="1328"/>
      <c r="E5" s="100"/>
      <c r="F5" s="100"/>
      <c r="G5" s="100" t="s">
        <v>861</v>
      </c>
      <c r="H5" s="100" t="s">
        <v>862</v>
      </c>
      <c r="I5" s="884" t="s">
        <v>606</v>
      </c>
    </row>
    <row r="6" spans="1:9" ht="22.5" customHeight="1">
      <c r="A6" s="17"/>
      <c r="B6" s="18"/>
      <c r="C6" s="885"/>
      <c r="D6" s="1321" t="s">
        <v>966</v>
      </c>
      <c r="E6" s="47"/>
      <c r="F6" s="264" t="s">
        <v>863</v>
      </c>
      <c r="G6" s="22">
        <v>13.3</v>
      </c>
      <c r="H6" s="991" t="s">
        <v>322</v>
      </c>
      <c r="I6" s="886">
        <v>15.3</v>
      </c>
    </row>
    <row r="7" spans="1:9" ht="22.5" customHeight="1">
      <c r="A7" s="17"/>
      <c r="B7" s="18"/>
      <c r="C7" s="885"/>
      <c r="D7" s="1322"/>
      <c r="E7" s="47" t="s">
        <v>304</v>
      </c>
      <c r="F7" s="264" t="s">
        <v>864</v>
      </c>
      <c r="G7" s="22">
        <v>0.7</v>
      </c>
      <c r="H7" s="991" t="s">
        <v>322</v>
      </c>
      <c r="I7" s="886">
        <v>0.7</v>
      </c>
    </row>
    <row r="8" spans="1:9" ht="22.5" customHeight="1">
      <c r="A8" s="17"/>
      <c r="B8" s="18"/>
      <c r="C8" s="885"/>
      <c r="D8" s="1323"/>
      <c r="E8" s="47"/>
      <c r="F8" s="567" t="s">
        <v>583</v>
      </c>
      <c r="G8" s="22">
        <v>95</v>
      </c>
      <c r="H8" s="991" t="s">
        <v>323</v>
      </c>
      <c r="I8" s="886">
        <v>95.6</v>
      </c>
    </row>
    <row r="9" spans="1:9" ht="22.5" customHeight="1">
      <c r="A9" s="17"/>
      <c r="B9" s="18"/>
      <c r="C9" s="885"/>
      <c r="D9" s="1321" t="s">
        <v>967</v>
      </c>
      <c r="E9" s="49"/>
      <c r="F9" s="264" t="s">
        <v>863</v>
      </c>
      <c r="G9" s="22">
        <v>2.3</v>
      </c>
      <c r="H9" s="991" t="s">
        <v>323</v>
      </c>
      <c r="I9" s="886">
        <v>5.5</v>
      </c>
    </row>
    <row r="10" spans="1:9" ht="22.5" customHeight="1">
      <c r="A10" s="17"/>
      <c r="B10" s="18"/>
      <c r="C10" s="885"/>
      <c r="D10" s="1322"/>
      <c r="E10" s="47" t="s">
        <v>304</v>
      </c>
      <c r="F10" s="264" t="s">
        <v>864</v>
      </c>
      <c r="G10" s="22">
        <v>3.7</v>
      </c>
      <c r="H10" s="991" t="s">
        <v>323</v>
      </c>
      <c r="I10" s="886">
        <v>4.5</v>
      </c>
    </row>
    <row r="11" spans="1:9" ht="22.5" customHeight="1">
      <c r="A11" s="17"/>
      <c r="B11" s="18"/>
      <c r="C11" s="885"/>
      <c r="D11" s="1323"/>
      <c r="E11" s="50"/>
      <c r="F11" s="567" t="s">
        <v>583</v>
      </c>
      <c r="G11" s="22">
        <v>38.3</v>
      </c>
      <c r="H11" s="991" t="s">
        <v>323</v>
      </c>
      <c r="I11" s="1197">
        <v>55</v>
      </c>
    </row>
    <row r="12" spans="1:9" ht="22.5" customHeight="1">
      <c r="A12" s="17"/>
      <c r="B12" s="18"/>
      <c r="C12" s="885"/>
      <c r="D12" s="1321" t="s">
        <v>968</v>
      </c>
      <c r="E12" s="49"/>
      <c r="F12" s="264" t="s">
        <v>863</v>
      </c>
      <c r="G12" s="22">
        <v>8.6</v>
      </c>
      <c r="H12" s="991" t="s">
        <v>323</v>
      </c>
      <c r="I12" s="886">
        <v>9.9</v>
      </c>
    </row>
    <row r="13" spans="1:9" ht="22.5" customHeight="1">
      <c r="A13" s="17"/>
      <c r="B13" s="18"/>
      <c r="C13" s="885"/>
      <c r="D13" s="1322"/>
      <c r="E13" s="47" t="s">
        <v>304</v>
      </c>
      <c r="F13" s="264" t="s">
        <v>864</v>
      </c>
      <c r="G13" s="22">
        <v>3.4</v>
      </c>
      <c r="H13" s="991" t="s">
        <v>323</v>
      </c>
      <c r="I13" s="886">
        <v>6.1</v>
      </c>
    </row>
    <row r="14" spans="1:9" ht="22.5" customHeight="1">
      <c r="A14" s="17"/>
      <c r="B14" s="18"/>
      <c r="C14" s="771" t="s">
        <v>307</v>
      </c>
      <c r="D14" s="1323"/>
      <c r="E14" s="50"/>
      <c r="F14" s="567" t="s">
        <v>583</v>
      </c>
      <c r="G14" s="22">
        <v>71.7</v>
      </c>
      <c r="H14" s="991" t="s">
        <v>323</v>
      </c>
      <c r="I14" s="886">
        <v>61.9</v>
      </c>
    </row>
    <row r="15" spans="1:9" ht="22.5" customHeight="1">
      <c r="A15" s="17"/>
      <c r="B15" s="18"/>
      <c r="C15" s="885"/>
      <c r="D15" s="994"/>
      <c r="E15" s="49"/>
      <c r="F15" s="264" t="s">
        <v>863</v>
      </c>
      <c r="G15" s="22">
        <v>7.9</v>
      </c>
      <c r="H15" s="991" t="s">
        <v>322</v>
      </c>
      <c r="I15" s="886">
        <v>7.9</v>
      </c>
    </row>
    <row r="16" spans="1:9" ht="22.5" customHeight="1">
      <c r="A16" s="17"/>
      <c r="B16" s="18"/>
      <c r="C16" s="885"/>
      <c r="D16" s="995" t="s">
        <v>305</v>
      </c>
      <c r="E16" s="47" t="s">
        <v>304</v>
      </c>
      <c r="F16" s="264" t="s">
        <v>864</v>
      </c>
      <c r="G16" s="22">
        <v>2.1</v>
      </c>
      <c r="H16" s="991" t="s">
        <v>322</v>
      </c>
      <c r="I16" s="886">
        <v>2.1</v>
      </c>
    </row>
    <row r="17" spans="1:9" ht="22.5" customHeight="1">
      <c r="A17" s="17"/>
      <c r="B17" s="18"/>
      <c r="C17" s="885"/>
      <c r="D17" s="996"/>
      <c r="E17" s="50"/>
      <c r="F17" s="567" t="s">
        <v>583</v>
      </c>
      <c r="G17" s="1196">
        <v>79</v>
      </c>
      <c r="H17" s="991" t="s">
        <v>323</v>
      </c>
      <c r="I17" s="1197">
        <v>79</v>
      </c>
    </row>
    <row r="18" spans="1:9" ht="22.5" customHeight="1">
      <c r="A18" s="17"/>
      <c r="B18" s="18"/>
      <c r="C18" s="885"/>
      <c r="D18" s="995"/>
      <c r="E18" s="47"/>
      <c r="F18" s="264" t="s">
        <v>863</v>
      </c>
      <c r="G18" s="1196">
        <v>4</v>
      </c>
      <c r="H18" s="991" t="s">
        <v>322</v>
      </c>
      <c r="I18" s="1197">
        <v>4</v>
      </c>
    </row>
    <row r="19" spans="1:9" ht="22.5" customHeight="1">
      <c r="A19" s="17"/>
      <c r="B19" s="18"/>
      <c r="C19" s="885"/>
      <c r="D19" s="995" t="s">
        <v>306</v>
      </c>
      <c r="E19" s="47" t="s">
        <v>304</v>
      </c>
      <c r="F19" s="264" t="s">
        <v>864</v>
      </c>
      <c r="G19" s="1196">
        <v>5</v>
      </c>
      <c r="H19" s="991" t="s">
        <v>322</v>
      </c>
      <c r="I19" s="1197">
        <v>5</v>
      </c>
    </row>
    <row r="20" spans="1:9" ht="22.5" customHeight="1">
      <c r="A20" s="17"/>
      <c r="B20" s="18"/>
      <c r="C20" s="885"/>
      <c r="D20" s="995"/>
      <c r="E20" s="47"/>
      <c r="F20" s="567" t="s">
        <v>583</v>
      </c>
      <c r="G20" s="22">
        <v>44.4</v>
      </c>
      <c r="H20" s="991" t="s">
        <v>323</v>
      </c>
      <c r="I20" s="886">
        <v>44.4</v>
      </c>
    </row>
    <row r="21" spans="1:9" ht="22.5" customHeight="1">
      <c r="A21" s="17"/>
      <c r="B21" s="18"/>
      <c r="C21" s="885"/>
      <c r="D21" s="994"/>
      <c r="E21" s="49"/>
      <c r="F21" s="264" t="s">
        <v>863</v>
      </c>
      <c r="G21" s="22">
        <v>15.1</v>
      </c>
      <c r="H21" s="1196">
        <v>19</v>
      </c>
      <c r="I21" s="886">
        <v>40.4</v>
      </c>
    </row>
    <row r="22" spans="1:9" ht="22.5" customHeight="1">
      <c r="A22" s="17"/>
      <c r="B22" s="18"/>
      <c r="C22" s="771"/>
      <c r="D22" s="997" t="s">
        <v>308</v>
      </c>
      <c r="E22" s="47" t="s">
        <v>304</v>
      </c>
      <c r="F22" s="264" t="s">
        <v>864</v>
      </c>
      <c r="G22" s="22">
        <v>5.9</v>
      </c>
      <c r="H22" s="1196">
        <v>21</v>
      </c>
      <c r="I22" s="886">
        <v>33.7</v>
      </c>
    </row>
    <row r="23" spans="1:9" ht="22.5" customHeight="1">
      <c r="A23" s="17"/>
      <c r="B23" s="18"/>
      <c r="C23" s="1221"/>
      <c r="D23" s="996"/>
      <c r="E23" s="50"/>
      <c r="F23" s="567" t="s">
        <v>583</v>
      </c>
      <c r="G23" s="22">
        <v>71.9</v>
      </c>
      <c r="H23" s="22">
        <v>47.5</v>
      </c>
      <c r="I23" s="886">
        <v>54.5</v>
      </c>
    </row>
    <row r="24" spans="1:9" ht="22.5" customHeight="1">
      <c r="A24" s="17"/>
      <c r="B24" s="18"/>
      <c r="C24" s="885"/>
      <c r="D24" s="1324" t="s">
        <v>969</v>
      </c>
      <c r="E24" s="47"/>
      <c r="F24" s="264" t="s">
        <v>863</v>
      </c>
      <c r="G24" s="22">
        <v>8</v>
      </c>
      <c r="H24" s="991" t="s">
        <v>323</v>
      </c>
      <c r="I24" s="1197">
        <v>8</v>
      </c>
    </row>
    <row r="25" spans="1:9" ht="22.5" customHeight="1">
      <c r="A25" s="17"/>
      <c r="B25" s="18"/>
      <c r="C25" s="771"/>
      <c r="D25" s="1325"/>
      <c r="E25" s="47" t="s">
        <v>304</v>
      </c>
      <c r="F25" s="264" t="s">
        <v>864</v>
      </c>
      <c r="G25" s="22">
        <v>16</v>
      </c>
      <c r="H25" s="991" t="s">
        <v>323</v>
      </c>
      <c r="I25" s="1197">
        <v>16</v>
      </c>
    </row>
    <row r="26" spans="1:9" ht="22.5" customHeight="1">
      <c r="A26" s="17"/>
      <c r="B26" s="18"/>
      <c r="C26" s="885"/>
      <c r="D26" s="1326"/>
      <c r="E26" s="47"/>
      <c r="F26" s="567" t="s">
        <v>583</v>
      </c>
      <c r="G26" s="22">
        <v>33.3</v>
      </c>
      <c r="H26" s="991" t="s">
        <v>323</v>
      </c>
      <c r="I26" s="886">
        <v>33.3</v>
      </c>
    </row>
    <row r="27" spans="1:9" ht="22.5" customHeight="1">
      <c r="A27" s="17"/>
      <c r="B27" s="18"/>
      <c r="C27" s="885"/>
      <c r="D27" s="1324" t="s">
        <v>970</v>
      </c>
      <c r="E27" s="49"/>
      <c r="F27" s="264" t="s">
        <v>863</v>
      </c>
      <c r="G27" s="22">
        <v>6.5</v>
      </c>
      <c r="H27" s="22">
        <v>7.5</v>
      </c>
      <c r="I27" s="1197">
        <v>14</v>
      </c>
    </row>
    <row r="28" spans="1:9" ht="22.5" customHeight="1">
      <c r="A28" s="17"/>
      <c r="B28" s="18"/>
      <c r="C28" s="885"/>
      <c r="D28" s="1325"/>
      <c r="E28" s="47" t="s">
        <v>304</v>
      </c>
      <c r="F28" s="264" t="s">
        <v>864</v>
      </c>
      <c r="G28" s="22">
        <v>9.5</v>
      </c>
      <c r="H28" s="22">
        <v>1.5</v>
      </c>
      <c r="I28" s="1197">
        <v>11</v>
      </c>
    </row>
    <row r="29" spans="1:13" ht="22.5" customHeight="1">
      <c r="A29" s="17"/>
      <c r="B29" s="18"/>
      <c r="C29" s="885"/>
      <c r="D29" s="1326"/>
      <c r="E29" s="50"/>
      <c r="F29" s="567" t="s">
        <v>583</v>
      </c>
      <c r="G29" s="22">
        <v>40.6</v>
      </c>
      <c r="H29" s="22">
        <v>83.3</v>
      </c>
      <c r="I29" s="886">
        <v>56</v>
      </c>
      <c r="M29" s="1238"/>
    </row>
    <row r="30" spans="1:9" ht="22.5" customHeight="1">
      <c r="A30" s="17"/>
      <c r="B30" s="18"/>
      <c r="C30" s="885"/>
      <c r="D30" s="994"/>
      <c r="E30" s="49"/>
      <c r="F30" s="264" t="s">
        <v>863</v>
      </c>
      <c r="G30" s="22">
        <v>9.8</v>
      </c>
      <c r="H30" s="1196">
        <v>2</v>
      </c>
      <c r="I30" s="886">
        <v>19.8</v>
      </c>
    </row>
    <row r="31" spans="1:9" ht="22.5" customHeight="1">
      <c r="A31" s="17"/>
      <c r="B31" s="18"/>
      <c r="C31" s="771"/>
      <c r="D31" s="995" t="s">
        <v>309</v>
      </c>
      <c r="E31" s="47" t="s">
        <v>304</v>
      </c>
      <c r="F31" s="264" t="s">
        <v>864</v>
      </c>
      <c r="G31" s="22">
        <v>12.2</v>
      </c>
      <c r="H31" s="1196">
        <v>1</v>
      </c>
      <c r="I31" s="886">
        <v>15.2</v>
      </c>
    </row>
    <row r="32" spans="1:9" ht="22.5" customHeight="1">
      <c r="A32" s="17"/>
      <c r="B32" s="18"/>
      <c r="C32" s="771" t="s">
        <v>307</v>
      </c>
      <c r="D32" s="50"/>
      <c r="E32" s="50"/>
      <c r="F32" s="567" t="s">
        <v>583</v>
      </c>
      <c r="G32" s="22">
        <v>44.5</v>
      </c>
      <c r="H32" s="22">
        <v>66.7</v>
      </c>
      <c r="I32" s="886">
        <v>56.6</v>
      </c>
    </row>
    <row r="33" spans="1:9" ht="22.5" customHeight="1">
      <c r="A33" s="17"/>
      <c r="B33" s="18"/>
      <c r="C33" s="1220"/>
      <c r="D33" s="47"/>
      <c r="E33" s="47"/>
      <c r="F33" s="1131" t="s">
        <v>863</v>
      </c>
      <c r="G33" s="172">
        <v>15.2</v>
      </c>
      <c r="H33" s="1198">
        <v>13</v>
      </c>
      <c r="I33" s="1132">
        <v>28.2</v>
      </c>
    </row>
    <row r="34" spans="1:9" ht="22.5" customHeight="1">
      <c r="A34" s="17"/>
      <c r="B34" s="18"/>
      <c r="C34" s="885"/>
      <c r="D34" s="995" t="s">
        <v>310</v>
      </c>
      <c r="E34" s="47" t="s">
        <v>304</v>
      </c>
      <c r="F34" s="264" t="s">
        <v>864</v>
      </c>
      <c r="G34" s="22">
        <v>5.8</v>
      </c>
      <c r="H34" s="1196">
        <v>12</v>
      </c>
      <c r="I34" s="886">
        <v>17.8</v>
      </c>
    </row>
    <row r="35" spans="1:9" ht="22.5" customHeight="1">
      <c r="A35" s="17"/>
      <c r="B35" s="18"/>
      <c r="C35" s="885"/>
      <c r="D35" s="996"/>
      <c r="E35" s="50"/>
      <c r="F35" s="567" t="s">
        <v>583</v>
      </c>
      <c r="G35" s="22">
        <v>72.4</v>
      </c>
      <c r="H35" s="1196">
        <v>52</v>
      </c>
      <c r="I35" s="886">
        <v>61.3</v>
      </c>
    </row>
    <row r="36" spans="1:9" ht="22.5" customHeight="1">
      <c r="A36" s="17"/>
      <c r="B36" s="18"/>
      <c r="C36" s="1220"/>
      <c r="D36" s="994"/>
      <c r="E36" s="49"/>
      <c r="F36" s="264" t="s">
        <v>863</v>
      </c>
      <c r="G36" s="22">
        <v>4.5</v>
      </c>
      <c r="H36" s="22">
        <v>33.5</v>
      </c>
      <c r="I36" s="1197">
        <v>38</v>
      </c>
    </row>
    <row r="37" spans="1:9" ht="22.5" customHeight="1">
      <c r="A37" s="17"/>
      <c r="B37" s="18"/>
      <c r="C37" s="885"/>
      <c r="D37" s="995" t="s">
        <v>311</v>
      </c>
      <c r="E37" s="47" t="s">
        <v>304</v>
      </c>
      <c r="F37" s="264" t="s">
        <v>864</v>
      </c>
      <c r="G37" s="22">
        <v>0.5</v>
      </c>
      <c r="H37" s="22">
        <v>43.5</v>
      </c>
      <c r="I37" s="1197">
        <v>44</v>
      </c>
    </row>
    <row r="38" spans="1:9" ht="22.5" customHeight="1">
      <c r="A38" s="17"/>
      <c r="B38" s="18"/>
      <c r="C38" s="771"/>
      <c r="D38" s="996"/>
      <c r="E38" s="50"/>
      <c r="F38" s="567" t="s">
        <v>583</v>
      </c>
      <c r="G38" s="1195">
        <v>90</v>
      </c>
      <c r="H38" s="22">
        <v>43.5</v>
      </c>
      <c r="I38" s="886">
        <v>46.3</v>
      </c>
    </row>
    <row r="39" spans="1:9" ht="22.5" customHeight="1">
      <c r="A39" s="17"/>
      <c r="B39" s="18"/>
      <c r="C39" s="885"/>
      <c r="D39" s="995"/>
      <c r="E39" s="47"/>
      <c r="F39" s="264" t="s">
        <v>863</v>
      </c>
      <c r="G39" s="991" t="s">
        <v>322</v>
      </c>
      <c r="H39" s="991" t="s">
        <v>322</v>
      </c>
      <c r="I39" s="1197">
        <v>80</v>
      </c>
    </row>
    <row r="40" spans="1:9" ht="22.5" customHeight="1">
      <c r="A40" s="17"/>
      <c r="B40" s="18"/>
      <c r="C40" s="885"/>
      <c r="D40" s="995" t="s">
        <v>312</v>
      </c>
      <c r="E40" s="47" t="s">
        <v>313</v>
      </c>
      <c r="F40" s="264" t="s">
        <v>864</v>
      </c>
      <c r="G40" s="991" t="s">
        <v>322</v>
      </c>
      <c r="H40" s="991" t="s">
        <v>322</v>
      </c>
      <c r="I40" s="1197">
        <v>95</v>
      </c>
    </row>
    <row r="41" spans="1:9" ht="22.5" customHeight="1">
      <c r="A41" s="17"/>
      <c r="B41" s="18"/>
      <c r="C41" s="887"/>
      <c r="D41" s="996"/>
      <c r="E41" s="1222"/>
      <c r="F41" s="567" t="s">
        <v>583</v>
      </c>
      <c r="G41" s="991" t="s">
        <v>323</v>
      </c>
      <c r="H41" s="991" t="s">
        <v>323</v>
      </c>
      <c r="I41" s="1132">
        <v>45.7</v>
      </c>
    </row>
    <row r="42" spans="3:9" ht="22.5" customHeight="1">
      <c r="C42" s="771"/>
      <c r="D42" s="995"/>
      <c r="E42" s="47"/>
      <c r="F42" s="1131" t="s">
        <v>863</v>
      </c>
      <c r="G42" s="1198">
        <v>9</v>
      </c>
      <c r="H42" s="172">
        <v>9.4</v>
      </c>
      <c r="I42" s="173">
        <v>20.4</v>
      </c>
    </row>
    <row r="43" spans="3:9" ht="22.5" customHeight="1">
      <c r="C43" s="771"/>
      <c r="D43" s="995" t="s">
        <v>314</v>
      </c>
      <c r="E43" s="47" t="s">
        <v>608</v>
      </c>
      <c r="F43" s="264" t="s">
        <v>864</v>
      </c>
      <c r="G43" s="1196">
        <v>2</v>
      </c>
      <c r="H43" s="22">
        <v>0.6</v>
      </c>
      <c r="I43" s="102">
        <v>2.6</v>
      </c>
    </row>
    <row r="44" spans="3:9" ht="22.5" customHeight="1">
      <c r="C44" s="771"/>
      <c r="D44" s="995"/>
      <c r="E44" s="50"/>
      <c r="F44" s="567" t="s">
        <v>583</v>
      </c>
      <c r="G44" s="22">
        <v>81.8</v>
      </c>
      <c r="H44" s="1195">
        <v>94</v>
      </c>
      <c r="I44" s="102">
        <v>88.7</v>
      </c>
    </row>
    <row r="45" spans="3:9" ht="22.5" customHeight="1">
      <c r="C45" s="771"/>
      <c r="D45" s="994"/>
      <c r="E45" s="49"/>
      <c r="F45" s="264" t="s">
        <v>863</v>
      </c>
      <c r="G45" s="172">
        <v>2.2</v>
      </c>
      <c r="H45" s="172">
        <v>19.8</v>
      </c>
      <c r="I45" s="173">
        <v>27.6</v>
      </c>
    </row>
    <row r="46" spans="3:9" ht="22.5" customHeight="1">
      <c r="C46" s="771"/>
      <c r="D46" s="995" t="s">
        <v>315</v>
      </c>
      <c r="E46" s="47" t="s">
        <v>608</v>
      </c>
      <c r="F46" s="264" t="s">
        <v>864</v>
      </c>
      <c r="G46" s="22">
        <v>1.8</v>
      </c>
      <c r="H46" s="22">
        <v>28.2</v>
      </c>
      <c r="I46" s="102">
        <v>32.4</v>
      </c>
    </row>
    <row r="47" spans="3:9" ht="22.5" customHeight="1">
      <c r="C47" s="771"/>
      <c r="D47" s="996"/>
      <c r="E47" s="50"/>
      <c r="F47" s="567" t="s">
        <v>583</v>
      </c>
      <c r="G47" s="1195">
        <v>55</v>
      </c>
      <c r="H47" s="22">
        <v>41.3</v>
      </c>
      <c r="I47" s="1199">
        <v>46</v>
      </c>
    </row>
    <row r="48" spans="3:9" ht="22.5" customHeight="1">
      <c r="C48" s="771"/>
      <c r="D48" s="995"/>
      <c r="E48" s="49"/>
      <c r="F48" s="264" t="s">
        <v>863</v>
      </c>
      <c r="G48" s="22">
        <v>4.7</v>
      </c>
      <c r="H48" s="22">
        <v>4.9</v>
      </c>
      <c r="I48" s="102">
        <v>14.7</v>
      </c>
    </row>
    <row r="49" spans="3:9" ht="22.5" customHeight="1">
      <c r="C49" s="771" t="s">
        <v>129</v>
      </c>
      <c r="D49" s="995" t="s">
        <v>316</v>
      </c>
      <c r="E49" s="47" t="s">
        <v>608</v>
      </c>
      <c r="F49" s="264" t="s">
        <v>864</v>
      </c>
      <c r="G49" s="22">
        <v>0.3</v>
      </c>
      <c r="H49" s="22">
        <v>13.1</v>
      </c>
      <c r="I49" s="102">
        <v>21.3</v>
      </c>
    </row>
    <row r="50" spans="3:9" ht="22.5" customHeight="1">
      <c r="C50" s="771"/>
      <c r="D50" s="50"/>
      <c r="E50" s="50"/>
      <c r="F50" s="567" t="s">
        <v>583</v>
      </c>
      <c r="G50" s="1195">
        <v>94</v>
      </c>
      <c r="H50" s="22">
        <v>27.2</v>
      </c>
      <c r="I50" s="102">
        <v>40.8</v>
      </c>
    </row>
    <row r="51" spans="3:9" ht="22.5" customHeight="1">
      <c r="C51" s="771"/>
      <c r="D51" s="47"/>
      <c r="E51" s="47"/>
      <c r="F51" s="1131" t="s">
        <v>863</v>
      </c>
      <c r="G51" s="1133" t="s">
        <v>322</v>
      </c>
      <c r="H51" s="1133" t="s">
        <v>322</v>
      </c>
      <c r="I51" s="1200">
        <v>1</v>
      </c>
    </row>
    <row r="52" spans="3:9" ht="22.5" customHeight="1">
      <c r="C52" s="771"/>
      <c r="D52" s="995" t="s">
        <v>317</v>
      </c>
      <c r="E52" s="47" t="s">
        <v>608</v>
      </c>
      <c r="F52" s="264" t="s">
        <v>864</v>
      </c>
      <c r="G52" s="991" t="s">
        <v>322</v>
      </c>
      <c r="H52" s="991" t="s">
        <v>322</v>
      </c>
      <c r="I52" s="993" t="s">
        <v>322</v>
      </c>
    </row>
    <row r="53" spans="3:9" ht="22.5" customHeight="1">
      <c r="C53" s="771"/>
      <c r="D53" s="996"/>
      <c r="E53" s="47"/>
      <c r="F53" s="567" t="s">
        <v>583</v>
      </c>
      <c r="G53" s="991" t="s">
        <v>323</v>
      </c>
      <c r="H53" s="991" t="s">
        <v>323</v>
      </c>
      <c r="I53" s="1199">
        <v>100</v>
      </c>
    </row>
    <row r="54" spans="3:9" ht="22.5" customHeight="1">
      <c r="C54" s="772"/>
      <c r="D54" s="995"/>
      <c r="E54" s="49"/>
      <c r="F54" s="264" t="s">
        <v>863</v>
      </c>
      <c r="G54" s="991" t="s">
        <v>322</v>
      </c>
      <c r="H54" s="1196">
        <v>32</v>
      </c>
      <c r="I54" s="1199">
        <v>41</v>
      </c>
    </row>
    <row r="55" spans="3:9" ht="22.5" customHeight="1">
      <c r="C55" s="772"/>
      <c r="D55" s="998" t="s">
        <v>317</v>
      </c>
      <c r="E55" s="47" t="s">
        <v>318</v>
      </c>
      <c r="F55" s="264" t="s">
        <v>864</v>
      </c>
      <c r="G55" s="991" t="s">
        <v>322</v>
      </c>
      <c r="H55" s="1196">
        <v>19</v>
      </c>
      <c r="I55" s="1199">
        <v>24</v>
      </c>
    </row>
    <row r="56" spans="3:9" ht="22.5" customHeight="1" thickBot="1">
      <c r="C56" s="773"/>
      <c r="D56" s="103"/>
      <c r="E56" s="888"/>
      <c r="F56" s="568" t="s">
        <v>583</v>
      </c>
      <c r="G56" s="992" t="s">
        <v>323</v>
      </c>
      <c r="H56" s="104">
        <v>62.7</v>
      </c>
      <c r="I56" s="105">
        <v>63.1</v>
      </c>
    </row>
    <row r="57" spans="3:9" ht="8.25" customHeight="1">
      <c r="C57" s="23"/>
      <c r="D57" s="23"/>
      <c r="E57" s="23"/>
      <c r="F57" s="24"/>
      <c r="G57" s="25"/>
      <c r="H57" s="25"/>
      <c r="I57" s="25"/>
    </row>
    <row r="58" s="13" customFormat="1" ht="16.5" customHeight="1">
      <c r="C58" s="13" t="s">
        <v>607</v>
      </c>
    </row>
    <row r="59" spans="3:9" ht="25.5" customHeight="1">
      <c r="C59" s="1329" t="s">
        <v>153</v>
      </c>
      <c r="D59" s="1329"/>
      <c r="E59" s="1329"/>
      <c r="F59" s="1329"/>
      <c r="G59" s="1329"/>
      <c r="H59" s="1329"/>
      <c r="I59" s="1329"/>
    </row>
    <row r="60" spans="3:9" ht="15" customHeight="1">
      <c r="C60" s="1330" t="s">
        <v>584</v>
      </c>
      <c r="D60" s="1330"/>
      <c r="E60" s="1330"/>
      <c r="F60" s="1330"/>
      <c r="G60" s="1330"/>
      <c r="H60" s="1330"/>
      <c r="I60" s="1330"/>
    </row>
    <row r="61" spans="3:9" ht="27" customHeight="1">
      <c r="C61" s="1330" t="s">
        <v>573</v>
      </c>
      <c r="D61" s="1330"/>
      <c r="E61" s="1330"/>
      <c r="F61" s="1330"/>
      <c r="G61" s="1330"/>
      <c r="H61" s="1330"/>
      <c r="I61" s="1330"/>
    </row>
    <row r="62" ht="15" customHeight="1">
      <c r="C62" s="13" t="s">
        <v>1271</v>
      </c>
    </row>
    <row r="63" ht="15" customHeight="1">
      <c r="C63" s="13" t="s">
        <v>319</v>
      </c>
    </row>
    <row r="64" spans="3:9" ht="24" customHeight="1">
      <c r="C64" s="1329" t="s">
        <v>320</v>
      </c>
      <c r="D64" s="1331"/>
      <c r="E64" s="1331"/>
      <c r="F64" s="1331"/>
      <c r="G64" s="1331"/>
      <c r="H64" s="1331"/>
      <c r="I64" s="1331"/>
    </row>
    <row r="65" spans="3:9" ht="25.5" customHeight="1">
      <c r="C65" s="1329" t="s">
        <v>321</v>
      </c>
      <c r="D65" s="1329"/>
      <c r="E65" s="1329"/>
      <c r="F65" s="1329"/>
      <c r="G65" s="1329"/>
      <c r="H65" s="1329"/>
      <c r="I65" s="1329"/>
    </row>
  </sheetData>
  <mergeCells count="11">
    <mergeCell ref="C65:I65"/>
    <mergeCell ref="C60:I60"/>
    <mergeCell ref="C59:I59"/>
    <mergeCell ref="C61:I61"/>
    <mergeCell ref="C64:I64"/>
    <mergeCell ref="D12:D14"/>
    <mergeCell ref="D24:D26"/>
    <mergeCell ref="D27:D29"/>
    <mergeCell ref="C5:D5"/>
    <mergeCell ref="D6:D8"/>
    <mergeCell ref="D9:D11"/>
  </mergeCells>
  <printOptions/>
  <pageMargins left="0.7874015748031497" right="0.7874015748031497" top="0.984251968503937" bottom="0.7874015748031497" header="0.31496062992125984" footer="0.5118110236220472"/>
  <pageSetup firstPageNumber="3" useFirstPageNumber="1" horizontalDpi="600" verticalDpi="600" orientation="landscape" paperSize="9" r:id="rId1"/>
  <headerFooter alignWithMargins="0">
    <oddFooter>&amp;R&amp;P</oddFooter>
  </headerFooter>
  <rowBreaks count="2" manualBreakCount="2">
    <brk id="23" max="255" man="1"/>
    <brk id="41" max="255" man="1"/>
  </rowBreaks>
</worksheet>
</file>

<file path=xl/worksheets/sheet50.xml><?xml version="1.0" encoding="utf-8"?>
<worksheet xmlns="http://schemas.openxmlformats.org/spreadsheetml/2006/main" xmlns:r="http://schemas.openxmlformats.org/officeDocument/2006/relationships">
  <dimension ref="A1:L9"/>
  <sheetViews>
    <sheetView zoomScale="75" zoomScaleNormal="75" workbookViewId="0" topLeftCell="B1">
      <selection activeCell="K20" sqref="K20"/>
    </sheetView>
  </sheetViews>
  <sheetFormatPr defaultColWidth="9.140625" defaultRowHeight="18.75" customHeight="1"/>
  <cols>
    <col min="1" max="2" width="3.00390625" style="740" customWidth="1"/>
    <col min="3" max="3" width="23.421875" style="740" customWidth="1"/>
    <col min="4" max="6" width="12.00390625" style="740" customWidth="1"/>
    <col min="7" max="7" width="11.140625" style="740" customWidth="1"/>
    <col min="8" max="8" width="30.8515625" style="740" customWidth="1"/>
    <col min="9" max="11" width="12.421875" style="740" customWidth="1"/>
    <col min="12" max="12" width="17.28125" style="740" customWidth="1"/>
    <col min="13" max="16384" width="10.421875" style="740" customWidth="1"/>
  </cols>
  <sheetData>
    <row r="1" ht="18.75" customHeight="1">
      <c r="A1" s="742" t="s">
        <v>963</v>
      </c>
    </row>
    <row r="2" spans="11:12" s="743" customFormat="1" ht="18.75" customHeight="1" thickBot="1">
      <c r="K2" s="744"/>
      <c r="L2" s="744" t="s">
        <v>1143</v>
      </c>
    </row>
    <row r="3" spans="3:12" s="743" customFormat="1" ht="19.5" customHeight="1">
      <c r="C3" s="1711" t="s">
        <v>964</v>
      </c>
      <c r="D3" s="1706" t="s">
        <v>965</v>
      </c>
      <c r="E3" s="1706" t="s">
        <v>28</v>
      </c>
      <c r="F3" s="1706" t="s">
        <v>29</v>
      </c>
      <c r="G3" s="1706" t="s">
        <v>30</v>
      </c>
      <c r="H3" s="1706" t="s">
        <v>31</v>
      </c>
      <c r="I3" s="1708" t="s">
        <v>32</v>
      </c>
      <c r="J3" s="1709"/>
      <c r="K3" s="1710"/>
      <c r="L3" s="1704" t="s">
        <v>33</v>
      </c>
    </row>
    <row r="4" spans="3:12" s="743" customFormat="1" ht="19.5" customHeight="1">
      <c r="C4" s="1712"/>
      <c r="D4" s="1707"/>
      <c r="E4" s="1707"/>
      <c r="F4" s="1707"/>
      <c r="G4" s="1707"/>
      <c r="H4" s="1707"/>
      <c r="I4" s="761" t="s">
        <v>350</v>
      </c>
      <c r="J4" s="761" t="s">
        <v>261</v>
      </c>
      <c r="K4" s="761" t="s">
        <v>720</v>
      </c>
      <c r="L4" s="1705"/>
    </row>
    <row r="5" spans="3:12" s="743" customFormat="1" ht="147" customHeight="1">
      <c r="C5" s="762" t="s">
        <v>351</v>
      </c>
      <c r="D5" s="763">
        <v>2</v>
      </c>
      <c r="E5" s="763">
        <v>1</v>
      </c>
      <c r="F5" s="764" t="s">
        <v>352</v>
      </c>
      <c r="G5" s="764">
        <v>145</v>
      </c>
      <c r="H5" s="763" t="s">
        <v>353</v>
      </c>
      <c r="I5" s="763">
        <v>673</v>
      </c>
      <c r="J5" s="763">
        <v>809</v>
      </c>
      <c r="K5" s="763">
        <v>863</v>
      </c>
      <c r="L5" s="765" t="s">
        <v>851</v>
      </c>
    </row>
    <row r="6" spans="3:12" s="743" customFormat="1" ht="77.25" customHeight="1" thickBot="1">
      <c r="C6" s="766" t="s">
        <v>852</v>
      </c>
      <c r="D6" s="767" t="s">
        <v>752</v>
      </c>
      <c r="E6" s="767">
        <v>2</v>
      </c>
      <c r="F6" s="767">
        <v>2</v>
      </c>
      <c r="G6" s="767">
        <v>68</v>
      </c>
      <c r="H6" s="768" t="s">
        <v>853</v>
      </c>
      <c r="I6" s="767">
        <v>201</v>
      </c>
      <c r="J6" s="767">
        <v>124</v>
      </c>
      <c r="K6" s="767">
        <v>70</v>
      </c>
      <c r="L6" s="769" t="s">
        <v>854</v>
      </c>
    </row>
    <row r="7" s="743" customFormat="1" ht="10.5" customHeight="1">
      <c r="K7" s="770"/>
    </row>
    <row r="8" spans="3:9" ht="15.75" customHeight="1">
      <c r="C8" s="749" t="s">
        <v>220</v>
      </c>
      <c r="D8" s="743"/>
      <c r="E8" s="743"/>
      <c r="F8" s="743"/>
      <c r="G8" s="743"/>
      <c r="H8" s="743"/>
      <c r="I8" s="743"/>
    </row>
    <row r="9" ht="15.75" customHeight="1">
      <c r="C9" s="749" t="s">
        <v>855</v>
      </c>
    </row>
  </sheetData>
  <mergeCells count="8">
    <mergeCell ref="L3:L4"/>
    <mergeCell ref="H3:H4"/>
    <mergeCell ref="I3:K3"/>
    <mergeCell ref="C3:C4"/>
    <mergeCell ref="D3:D4"/>
    <mergeCell ref="E3:E4"/>
    <mergeCell ref="G3:G4"/>
    <mergeCell ref="F3:F4"/>
  </mergeCells>
  <printOptions/>
  <pageMargins left="0.3937007874015748" right="0.3937007874015748" top="0.984251968503937" bottom="0.984251968503937" header="0.5118110236220472" footer="0.5118110236220472"/>
  <pageSetup firstPageNumber="112" useFirstPageNumber="1" horizontalDpi="600" verticalDpi="600" orientation="landscape" paperSize="9" scale="95" r:id="rId1"/>
  <headerFooter alignWithMargins="0">
    <oddFooter>&amp;R&amp;P</oddFooter>
  </headerFooter>
</worksheet>
</file>

<file path=xl/worksheets/sheet51.xml><?xml version="1.0" encoding="utf-8"?>
<worksheet xmlns="http://schemas.openxmlformats.org/spreadsheetml/2006/main" xmlns:r="http://schemas.openxmlformats.org/officeDocument/2006/relationships">
  <dimension ref="A1:K31"/>
  <sheetViews>
    <sheetView zoomScale="75" zoomScaleNormal="75" workbookViewId="0" topLeftCell="A1">
      <selection activeCell="J21" sqref="J21"/>
    </sheetView>
  </sheetViews>
  <sheetFormatPr defaultColWidth="9.140625" defaultRowHeight="15" customHeight="1"/>
  <cols>
    <col min="1" max="2" width="2.7109375" style="499" customWidth="1"/>
    <col min="3" max="3" width="5.57421875" style="497" customWidth="1"/>
    <col min="4" max="4" width="24.57421875" style="497" customWidth="1"/>
    <col min="5" max="5" width="22.7109375" style="497" customWidth="1"/>
    <col min="6" max="10" width="10.7109375" style="497" customWidth="1"/>
    <col min="11" max="11" width="30.28125" style="497" customWidth="1"/>
    <col min="12" max="16384" width="10.28125" style="497" customWidth="1"/>
  </cols>
  <sheetData>
    <row r="1" spans="1:3" ht="15" customHeight="1">
      <c r="A1" s="497"/>
      <c r="B1" s="498" t="s">
        <v>1144</v>
      </c>
      <c r="C1" s="499"/>
    </row>
    <row r="2" ht="15" customHeight="1">
      <c r="A2" s="500"/>
    </row>
    <row r="3" spans="1:2" ht="15" customHeight="1">
      <c r="A3" s="500" t="s">
        <v>1145</v>
      </c>
      <c r="B3" s="497"/>
    </row>
    <row r="4" ht="15" customHeight="1" thickBot="1">
      <c r="K4" s="501" t="s">
        <v>1146</v>
      </c>
    </row>
    <row r="5" spans="3:11" s="502" customFormat="1" ht="18" customHeight="1">
      <c r="C5" s="503"/>
      <c r="D5" s="504" t="s">
        <v>34</v>
      </c>
      <c r="E5" s="504" t="s">
        <v>762</v>
      </c>
      <c r="F5" s="587" t="s">
        <v>763</v>
      </c>
      <c r="G5" s="587" t="s">
        <v>35</v>
      </c>
      <c r="H5" s="587" t="s">
        <v>260</v>
      </c>
      <c r="I5" s="587" t="s">
        <v>261</v>
      </c>
      <c r="J5" s="587" t="s">
        <v>720</v>
      </c>
      <c r="K5" s="505" t="s">
        <v>764</v>
      </c>
    </row>
    <row r="6" spans="1:11" s="508" customFormat="1" ht="14.25" customHeight="1">
      <c r="A6" s="502"/>
      <c r="B6" s="502"/>
      <c r="C6" s="1717">
        <v>1</v>
      </c>
      <c r="D6" s="1725" t="s">
        <v>36</v>
      </c>
      <c r="E6" s="506" t="s">
        <v>765</v>
      </c>
      <c r="F6" s="507" t="s">
        <v>766</v>
      </c>
      <c r="G6" s="507" t="s">
        <v>766</v>
      </c>
      <c r="H6" s="507" t="s">
        <v>766</v>
      </c>
      <c r="I6" s="507" t="s">
        <v>766</v>
      </c>
      <c r="J6" s="507" t="s">
        <v>766</v>
      </c>
      <c r="K6" s="1726"/>
    </row>
    <row r="7" spans="1:11" s="508" customFormat="1" ht="13.5" customHeight="1">
      <c r="A7" s="502"/>
      <c r="B7" s="502"/>
      <c r="C7" s="1717"/>
      <c r="D7" s="1725"/>
      <c r="E7" s="509" t="s">
        <v>767</v>
      </c>
      <c r="F7" s="1115">
        <v>39.6</v>
      </c>
      <c r="G7" s="1115">
        <v>40.3</v>
      </c>
      <c r="H7" s="1115">
        <v>38.9</v>
      </c>
      <c r="I7" s="1115">
        <v>40.5</v>
      </c>
      <c r="J7" s="1115">
        <v>40.4</v>
      </c>
      <c r="K7" s="1727"/>
    </row>
    <row r="8" spans="1:11" s="508" customFormat="1" ht="12.75" customHeight="1">
      <c r="A8" s="502"/>
      <c r="B8" s="502"/>
      <c r="C8" s="1717">
        <v>2</v>
      </c>
      <c r="D8" s="1719" t="s">
        <v>1147</v>
      </c>
      <c r="E8" s="506" t="s">
        <v>1148</v>
      </c>
      <c r="F8" s="511"/>
      <c r="G8" s="511"/>
      <c r="H8" s="511"/>
      <c r="I8" s="511"/>
      <c r="J8" s="511"/>
      <c r="K8" s="1722"/>
    </row>
    <row r="9" spans="1:11" s="508" customFormat="1" ht="12.75" customHeight="1">
      <c r="A9" s="502"/>
      <c r="B9" s="502"/>
      <c r="C9" s="1717"/>
      <c r="D9" s="1719"/>
      <c r="E9" s="509" t="s">
        <v>1149</v>
      </c>
      <c r="F9" s="512">
        <v>46.2</v>
      </c>
      <c r="G9" s="512">
        <v>46.9</v>
      </c>
      <c r="H9" s="512">
        <v>45.2</v>
      </c>
      <c r="I9" s="512">
        <v>47.3</v>
      </c>
      <c r="J9" s="512">
        <v>46.9</v>
      </c>
      <c r="K9" s="1723"/>
    </row>
    <row r="10" spans="1:11" s="508" customFormat="1" ht="12.75" customHeight="1">
      <c r="A10" s="502"/>
      <c r="B10" s="502"/>
      <c r="C10" s="1717">
        <v>3</v>
      </c>
      <c r="D10" s="1719" t="s">
        <v>1150</v>
      </c>
      <c r="E10" s="506" t="s">
        <v>37</v>
      </c>
      <c r="F10" s="511"/>
      <c r="G10" s="511"/>
      <c r="H10" s="511"/>
      <c r="I10" s="511"/>
      <c r="J10" s="511"/>
      <c r="K10" s="1715" t="s">
        <v>675</v>
      </c>
    </row>
    <row r="11" spans="1:11" s="508" customFormat="1" ht="12.75" customHeight="1">
      <c r="A11" s="502"/>
      <c r="B11" s="502"/>
      <c r="C11" s="1717"/>
      <c r="D11" s="1719"/>
      <c r="E11" s="509" t="s">
        <v>676</v>
      </c>
      <c r="F11" s="512">
        <v>26.7</v>
      </c>
      <c r="G11" s="512">
        <v>26.3</v>
      </c>
      <c r="H11" s="512">
        <v>29.2</v>
      </c>
      <c r="I11" s="512">
        <v>34.7</v>
      </c>
      <c r="J11" s="512">
        <v>29.1</v>
      </c>
      <c r="K11" s="1724"/>
    </row>
    <row r="12" spans="1:11" s="508" customFormat="1" ht="12.75" customHeight="1">
      <c r="A12" s="502"/>
      <c r="B12" s="502"/>
      <c r="C12" s="1717">
        <v>4</v>
      </c>
      <c r="D12" s="1719" t="s">
        <v>1151</v>
      </c>
      <c r="E12" s="506" t="s">
        <v>677</v>
      </c>
      <c r="F12" s="511"/>
      <c r="G12" s="511"/>
      <c r="H12" s="511"/>
      <c r="I12" s="511"/>
      <c r="J12" s="511"/>
      <c r="K12" s="1715" t="s">
        <v>678</v>
      </c>
    </row>
    <row r="13" spans="1:11" s="508" customFormat="1" ht="12.75" customHeight="1">
      <c r="A13" s="502"/>
      <c r="B13" s="502"/>
      <c r="C13" s="1717"/>
      <c r="D13" s="1719"/>
      <c r="E13" s="509" t="s">
        <v>679</v>
      </c>
      <c r="F13" s="512">
        <v>3.7</v>
      </c>
      <c r="G13" s="512">
        <v>3.6</v>
      </c>
      <c r="H13" s="512">
        <v>4.6</v>
      </c>
      <c r="I13" s="512">
        <v>5.2</v>
      </c>
      <c r="J13" s="512">
        <v>4.4</v>
      </c>
      <c r="K13" s="1724"/>
    </row>
    <row r="14" spans="1:11" s="508" customFormat="1" ht="12.75" customHeight="1">
      <c r="A14" s="502"/>
      <c r="B14" s="502"/>
      <c r="C14" s="1717">
        <v>5</v>
      </c>
      <c r="D14" s="1719" t="s">
        <v>1152</v>
      </c>
      <c r="E14" s="506" t="s">
        <v>38</v>
      </c>
      <c r="F14" s="511"/>
      <c r="G14" s="511"/>
      <c r="H14" s="511"/>
      <c r="I14" s="511"/>
      <c r="J14" s="511"/>
      <c r="K14" s="1722"/>
    </row>
    <row r="15" spans="1:11" s="508" customFormat="1" ht="12.75" customHeight="1">
      <c r="A15" s="502"/>
      <c r="B15" s="502"/>
      <c r="C15" s="1717"/>
      <c r="D15" s="1719"/>
      <c r="E15" s="509" t="s">
        <v>1153</v>
      </c>
      <c r="F15" s="512">
        <v>1.9</v>
      </c>
      <c r="G15" s="512">
        <v>1.9</v>
      </c>
      <c r="H15" s="512">
        <v>1.7</v>
      </c>
      <c r="I15" s="512">
        <v>1.5</v>
      </c>
      <c r="J15" s="512">
        <v>1.3</v>
      </c>
      <c r="K15" s="1723"/>
    </row>
    <row r="16" spans="1:11" s="508" customFormat="1" ht="12.75" customHeight="1">
      <c r="A16" s="502"/>
      <c r="B16" s="502"/>
      <c r="C16" s="1717">
        <v>6</v>
      </c>
      <c r="D16" s="1719" t="s">
        <v>1154</v>
      </c>
      <c r="E16" s="506" t="s">
        <v>680</v>
      </c>
      <c r="F16" s="511"/>
      <c r="G16" s="511"/>
      <c r="H16" s="511"/>
      <c r="I16" s="511"/>
      <c r="J16" s="511"/>
      <c r="K16" s="1722"/>
    </row>
    <row r="17" spans="1:11" s="508" customFormat="1" ht="12.75" customHeight="1">
      <c r="A17" s="502"/>
      <c r="B17" s="502"/>
      <c r="C17" s="1717"/>
      <c r="D17" s="1719"/>
      <c r="E17" s="509" t="s">
        <v>681</v>
      </c>
      <c r="F17" s="512">
        <v>72.8</v>
      </c>
      <c r="G17" s="512">
        <v>72.7</v>
      </c>
      <c r="H17" s="512">
        <v>76.2</v>
      </c>
      <c r="I17" s="512">
        <v>82.3</v>
      </c>
      <c r="J17" s="512">
        <v>75.4</v>
      </c>
      <c r="K17" s="1723"/>
    </row>
    <row r="18" spans="1:11" s="508" customFormat="1" ht="12.75" customHeight="1">
      <c r="A18" s="502"/>
      <c r="B18" s="502"/>
      <c r="C18" s="1717">
        <v>7</v>
      </c>
      <c r="D18" s="1719" t="s">
        <v>1155</v>
      </c>
      <c r="E18" s="506" t="s">
        <v>680</v>
      </c>
      <c r="F18" s="511"/>
      <c r="G18" s="511"/>
      <c r="H18" s="511"/>
      <c r="I18" s="511"/>
      <c r="J18" s="511"/>
      <c r="K18" s="1715" t="s">
        <v>682</v>
      </c>
    </row>
    <row r="19" spans="1:11" s="508" customFormat="1" ht="12.75" customHeight="1">
      <c r="A19" s="502"/>
      <c r="B19" s="502"/>
      <c r="C19" s="1717"/>
      <c r="D19" s="1719"/>
      <c r="E19" s="509" t="s">
        <v>683</v>
      </c>
      <c r="F19" s="512">
        <v>100.3</v>
      </c>
      <c r="G19" s="512">
        <v>145.6</v>
      </c>
      <c r="H19" s="512">
        <v>108.9</v>
      </c>
      <c r="I19" s="512">
        <v>115.8</v>
      </c>
      <c r="J19" s="512">
        <v>142.9</v>
      </c>
      <c r="K19" s="1721"/>
    </row>
    <row r="20" spans="1:11" s="508" customFormat="1" ht="12.75" customHeight="1">
      <c r="A20" s="502"/>
      <c r="B20" s="502"/>
      <c r="C20" s="1717">
        <v>8</v>
      </c>
      <c r="D20" s="1719" t="s">
        <v>1156</v>
      </c>
      <c r="E20" s="506" t="s">
        <v>1157</v>
      </c>
      <c r="F20" s="511"/>
      <c r="G20" s="511"/>
      <c r="H20" s="511"/>
      <c r="I20" s="511"/>
      <c r="J20" s="511"/>
      <c r="K20" s="1722"/>
    </row>
    <row r="21" spans="1:11" s="508" customFormat="1" ht="12.75" customHeight="1">
      <c r="A21" s="502"/>
      <c r="B21" s="502"/>
      <c r="C21" s="1717"/>
      <c r="D21" s="1719"/>
      <c r="E21" s="509" t="s">
        <v>684</v>
      </c>
      <c r="F21" s="512">
        <v>85.8</v>
      </c>
      <c r="G21" s="512">
        <v>85.9</v>
      </c>
      <c r="H21" s="512">
        <v>86.2</v>
      </c>
      <c r="I21" s="512">
        <v>85.6</v>
      </c>
      <c r="J21" s="1218">
        <v>86</v>
      </c>
      <c r="K21" s="1723"/>
    </row>
    <row r="22" spans="1:11" s="508" customFormat="1" ht="12.75" customHeight="1">
      <c r="A22" s="502"/>
      <c r="B22" s="502"/>
      <c r="C22" s="1717">
        <v>9</v>
      </c>
      <c r="D22" s="1719" t="s">
        <v>1158</v>
      </c>
      <c r="E22" s="506" t="s">
        <v>1159</v>
      </c>
      <c r="F22" s="511"/>
      <c r="G22" s="511"/>
      <c r="H22" s="511"/>
      <c r="I22" s="511"/>
      <c r="J22" s="511"/>
      <c r="K22" s="1722"/>
    </row>
    <row r="23" spans="1:11" s="508" customFormat="1" ht="12.75" customHeight="1">
      <c r="A23" s="502"/>
      <c r="B23" s="502"/>
      <c r="C23" s="1717"/>
      <c r="D23" s="1719"/>
      <c r="E23" s="509" t="s">
        <v>1160</v>
      </c>
      <c r="F23" s="512">
        <v>1.1</v>
      </c>
      <c r="G23" s="1218">
        <v>0</v>
      </c>
      <c r="H23" s="512">
        <v>1.9</v>
      </c>
      <c r="I23" s="512">
        <v>0.4</v>
      </c>
      <c r="J23" s="512">
        <v>1.2</v>
      </c>
      <c r="K23" s="1723"/>
    </row>
    <row r="24" spans="1:11" s="508" customFormat="1" ht="12.75" customHeight="1">
      <c r="A24" s="502"/>
      <c r="B24" s="502"/>
      <c r="C24" s="1717">
        <v>10</v>
      </c>
      <c r="D24" s="1719" t="s">
        <v>1161</v>
      </c>
      <c r="E24" s="506" t="s">
        <v>1162</v>
      </c>
      <c r="F24" s="511"/>
      <c r="G24" s="511"/>
      <c r="H24" s="511"/>
      <c r="I24" s="511"/>
      <c r="J24" s="511"/>
      <c r="K24" s="1715" t="s">
        <v>685</v>
      </c>
    </row>
    <row r="25" spans="1:11" s="508" customFormat="1" ht="12.75" customHeight="1">
      <c r="A25" s="502"/>
      <c r="B25" s="502"/>
      <c r="C25" s="1717"/>
      <c r="D25" s="1719"/>
      <c r="E25" s="509" t="s">
        <v>1160</v>
      </c>
      <c r="F25" s="512">
        <v>6.2</v>
      </c>
      <c r="G25" s="512">
        <v>6.5</v>
      </c>
      <c r="H25" s="512">
        <v>5.4</v>
      </c>
      <c r="I25" s="512">
        <v>6.6</v>
      </c>
      <c r="J25" s="512">
        <v>6.1</v>
      </c>
      <c r="K25" s="1721"/>
    </row>
    <row r="26" spans="1:11" s="508" customFormat="1" ht="12.75" customHeight="1">
      <c r="A26" s="502"/>
      <c r="B26" s="502"/>
      <c r="C26" s="1717">
        <v>11</v>
      </c>
      <c r="D26" s="1719" t="s">
        <v>1163</v>
      </c>
      <c r="E26" s="506" t="s">
        <v>39</v>
      </c>
      <c r="F26" s="511"/>
      <c r="G26" s="511"/>
      <c r="H26" s="511"/>
      <c r="I26" s="511"/>
      <c r="J26" s="511"/>
      <c r="K26" s="1715" t="s">
        <v>686</v>
      </c>
    </row>
    <row r="27" spans="1:11" s="508" customFormat="1" ht="12.75" customHeight="1">
      <c r="A27" s="502"/>
      <c r="B27" s="502"/>
      <c r="C27" s="1717"/>
      <c r="D27" s="1719"/>
      <c r="E27" s="509" t="s">
        <v>1160</v>
      </c>
      <c r="F27" s="512">
        <v>27.4</v>
      </c>
      <c r="G27" s="1218">
        <v>50</v>
      </c>
      <c r="H27" s="1218">
        <v>30</v>
      </c>
      <c r="I27" s="1218">
        <v>29</v>
      </c>
      <c r="J27" s="512">
        <v>47.3</v>
      </c>
      <c r="K27" s="1721"/>
    </row>
    <row r="28" spans="1:11" s="508" customFormat="1" ht="12.75" customHeight="1">
      <c r="A28" s="502"/>
      <c r="B28" s="502"/>
      <c r="C28" s="1717">
        <v>12</v>
      </c>
      <c r="D28" s="1719" t="s">
        <v>1164</v>
      </c>
      <c r="E28" s="506" t="s">
        <v>687</v>
      </c>
      <c r="F28" s="511"/>
      <c r="G28" s="511"/>
      <c r="H28" s="511"/>
      <c r="I28" s="511"/>
      <c r="J28" s="511"/>
      <c r="K28" s="1715" t="s">
        <v>688</v>
      </c>
    </row>
    <row r="29" spans="1:11" s="508" customFormat="1" ht="12.75" customHeight="1" thickBot="1">
      <c r="A29" s="502"/>
      <c r="B29" s="502"/>
      <c r="C29" s="1718"/>
      <c r="D29" s="1720"/>
      <c r="E29" s="513" t="s">
        <v>689</v>
      </c>
      <c r="F29" s="514">
        <v>16.4</v>
      </c>
      <c r="G29" s="514">
        <v>17.6</v>
      </c>
      <c r="H29" s="514">
        <v>19.3</v>
      </c>
      <c r="I29" s="514">
        <v>25.2</v>
      </c>
      <c r="J29" s="514">
        <v>20.5</v>
      </c>
      <c r="K29" s="1716"/>
    </row>
    <row r="30" spans="3:11" ht="10.5" customHeight="1">
      <c r="C30" s="515"/>
      <c r="D30" s="516"/>
      <c r="E30" s="516"/>
      <c r="F30" s="516"/>
      <c r="G30" s="516"/>
      <c r="H30" s="516"/>
      <c r="J30" s="516"/>
      <c r="K30" s="516"/>
    </row>
    <row r="31" spans="1:11" s="517" customFormat="1" ht="48.75" customHeight="1">
      <c r="A31" s="499"/>
      <c r="C31" s="1713" t="s">
        <v>219</v>
      </c>
      <c r="D31" s="1714"/>
      <c r="E31" s="1714"/>
      <c r="F31" s="1714"/>
      <c r="G31" s="1714"/>
      <c r="H31" s="1714"/>
      <c r="I31" s="1714"/>
      <c r="J31" s="1714"/>
      <c r="K31" s="1714"/>
    </row>
  </sheetData>
  <mergeCells count="37">
    <mergeCell ref="C6:C7"/>
    <mergeCell ref="D6:D7"/>
    <mergeCell ref="K6:K7"/>
    <mergeCell ref="C8:C9"/>
    <mergeCell ref="D8:D9"/>
    <mergeCell ref="K8:K9"/>
    <mergeCell ref="C10:C11"/>
    <mergeCell ref="D10:D11"/>
    <mergeCell ref="K10:K11"/>
    <mergeCell ref="K14:K15"/>
    <mergeCell ref="C14:C15"/>
    <mergeCell ref="D14:D15"/>
    <mergeCell ref="K12:K13"/>
    <mergeCell ref="C12:C13"/>
    <mergeCell ref="D12:D13"/>
    <mergeCell ref="K18:K19"/>
    <mergeCell ref="C18:C19"/>
    <mergeCell ref="D18:D19"/>
    <mergeCell ref="K16:K17"/>
    <mergeCell ref="C16:C17"/>
    <mergeCell ref="D16:D17"/>
    <mergeCell ref="K22:K23"/>
    <mergeCell ref="C22:C23"/>
    <mergeCell ref="D22:D23"/>
    <mergeCell ref="K20:K21"/>
    <mergeCell ref="C20:C21"/>
    <mergeCell ref="D20:D21"/>
    <mergeCell ref="K26:K27"/>
    <mergeCell ref="C26:C27"/>
    <mergeCell ref="D26:D27"/>
    <mergeCell ref="K24:K25"/>
    <mergeCell ref="C24:C25"/>
    <mergeCell ref="D24:D25"/>
    <mergeCell ref="C31:K31"/>
    <mergeCell ref="K28:K29"/>
    <mergeCell ref="C28:C29"/>
    <mergeCell ref="D28:D29"/>
  </mergeCells>
  <printOptions/>
  <pageMargins left="0.75" right="0.75" top="1" bottom="0.66" header="0.512" footer="0.512"/>
  <pageSetup firstPageNumber="113" useFirstPageNumber="1" horizontalDpi="600" verticalDpi="600" orientation="landscape" paperSize="9" r:id="rId2"/>
  <headerFooter alignWithMargins="0">
    <oddFooter>&amp;R&amp;P</oddFooter>
  </headerFooter>
  <drawing r:id="rId1"/>
</worksheet>
</file>

<file path=xl/worksheets/sheet52.xml><?xml version="1.0" encoding="utf-8"?>
<worksheet xmlns="http://schemas.openxmlformats.org/spreadsheetml/2006/main" xmlns:r="http://schemas.openxmlformats.org/officeDocument/2006/relationships">
  <dimension ref="A1:K31"/>
  <sheetViews>
    <sheetView zoomScale="75" zoomScaleNormal="75" workbookViewId="0" topLeftCell="A1">
      <selection activeCell="D36" sqref="D36"/>
    </sheetView>
  </sheetViews>
  <sheetFormatPr defaultColWidth="9.140625" defaultRowHeight="15" customHeight="1"/>
  <cols>
    <col min="1" max="2" width="2.7109375" style="499" customWidth="1"/>
    <col min="3" max="3" width="5.57421875" style="497" customWidth="1"/>
    <col min="4" max="4" width="24.57421875" style="497" customWidth="1"/>
    <col min="5" max="5" width="22.7109375" style="497" customWidth="1"/>
    <col min="6" max="10" width="10.7109375" style="497" customWidth="1"/>
    <col min="11" max="11" width="30.28125" style="497" customWidth="1"/>
    <col min="12" max="16384" width="10.28125" style="497" customWidth="1"/>
  </cols>
  <sheetData>
    <row r="1" spans="1:3" ht="15" customHeight="1">
      <c r="A1" s="497"/>
      <c r="B1" s="498" t="s">
        <v>1144</v>
      </c>
      <c r="C1" s="499"/>
    </row>
    <row r="2" ht="15" customHeight="1">
      <c r="A2" s="500"/>
    </row>
    <row r="3" spans="1:2" ht="15" customHeight="1">
      <c r="A3" s="500" t="s">
        <v>1145</v>
      </c>
      <c r="B3" s="497"/>
    </row>
    <row r="4" ht="15" customHeight="1" thickBot="1">
      <c r="K4" s="501" t="s">
        <v>1146</v>
      </c>
    </row>
    <row r="5" spans="3:11" s="502" customFormat="1" ht="18" customHeight="1">
      <c r="C5" s="852"/>
      <c r="D5" s="853" t="s">
        <v>34</v>
      </c>
      <c r="E5" s="853" t="s">
        <v>762</v>
      </c>
      <c r="F5" s="854" t="s">
        <v>763</v>
      </c>
      <c r="G5" s="854" t="s">
        <v>35</v>
      </c>
      <c r="H5" s="854" t="s">
        <v>260</v>
      </c>
      <c r="I5" s="854" t="s">
        <v>261</v>
      </c>
      <c r="J5" s="854" t="s">
        <v>720</v>
      </c>
      <c r="K5" s="855" t="s">
        <v>764</v>
      </c>
    </row>
    <row r="6" spans="1:11" s="508" customFormat="1" ht="14.25" customHeight="1">
      <c r="A6" s="502"/>
      <c r="B6" s="502"/>
      <c r="C6" s="1728">
        <v>1</v>
      </c>
      <c r="D6" s="1729" t="s">
        <v>36</v>
      </c>
      <c r="E6" s="856" t="s">
        <v>765</v>
      </c>
      <c r="F6" s="857"/>
      <c r="G6" s="857"/>
      <c r="H6" s="857"/>
      <c r="I6" s="857"/>
      <c r="J6" s="857"/>
      <c r="K6" s="1730"/>
    </row>
    <row r="7" spans="1:11" s="508" customFormat="1" ht="13.5" customHeight="1">
      <c r="A7" s="502"/>
      <c r="B7" s="502"/>
      <c r="C7" s="1728"/>
      <c r="D7" s="1729"/>
      <c r="E7" s="856" t="s">
        <v>767</v>
      </c>
      <c r="F7" s="858"/>
      <c r="G7" s="858"/>
      <c r="H7" s="858"/>
      <c r="I7" s="858"/>
      <c r="J7" s="858"/>
      <c r="K7" s="1731"/>
    </row>
    <row r="8" spans="1:11" s="508" customFormat="1" ht="12.75" customHeight="1">
      <c r="A8" s="502"/>
      <c r="B8" s="502"/>
      <c r="C8" s="1728">
        <v>2</v>
      </c>
      <c r="D8" s="1732" t="s">
        <v>1147</v>
      </c>
      <c r="E8" s="856" t="s">
        <v>1148</v>
      </c>
      <c r="F8" s="859"/>
      <c r="G8" s="859"/>
      <c r="H8" s="859"/>
      <c r="I8" s="859"/>
      <c r="J8" s="859"/>
      <c r="K8" s="1733"/>
    </row>
    <row r="9" spans="1:11" s="508" customFormat="1" ht="12.75" customHeight="1">
      <c r="A9" s="502"/>
      <c r="B9" s="502"/>
      <c r="C9" s="1728"/>
      <c r="D9" s="1732"/>
      <c r="E9" s="856" t="s">
        <v>1149</v>
      </c>
      <c r="F9" s="859"/>
      <c r="G9" s="859"/>
      <c r="H9" s="859"/>
      <c r="I9" s="859"/>
      <c r="J9" s="859"/>
      <c r="K9" s="1734"/>
    </row>
    <row r="10" spans="1:11" s="508" customFormat="1" ht="12.75" customHeight="1">
      <c r="A10" s="502"/>
      <c r="B10" s="502"/>
      <c r="C10" s="1728">
        <v>3</v>
      </c>
      <c r="D10" s="1732" t="s">
        <v>1150</v>
      </c>
      <c r="E10" s="856" t="s">
        <v>37</v>
      </c>
      <c r="F10" s="859"/>
      <c r="G10" s="859"/>
      <c r="H10" s="859"/>
      <c r="I10" s="859"/>
      <c r="J10" s="859"/>
      <c r="K10" s="1735"/>
    </row>
    <row r="11" spans="1:11" s="508" customFormat="1" ht="12.75" customHeight="1">
      <c r="A11" s="502"/>
      <c r="B11" s="502"/>
      <c r="C11" s="1728"/>
      <c r="D11" s="1732"/>
      <c r="E11" s="856" t="s">
        <v>690</v>
      </c>
      <c r="F11" s="859"/>
      <c r="G11" s="859"/>
      <c r="H11" s="859"/>
      <c r="I11" s="859"/>
      <c r="J11" s="859"/>
      <c r="K11" s="1735"/>
    </row>
    <row r="12" spans="1:11" s="508" customFormat="1" ht="12.75" customHeight="1">
      <c r="A12" s="502"/>
      <c r="B12" s="502"/>
      <c r="C12" s="1728">
        <v>4</v>
      </c>
      <c r="D12" s="1732" t="s">
        <v>1151</v>
      </c>
      <c r="E12" s="856" t="s">
        <v>677</v>
      </c>
      <c r="F12" s="859"/>
      <c r="G12" s="859"/>
      <c r="H12" s="859"/>
      <c r="I12" s="859"/>
      <c r="J12" s="859"/>
      <c r="K12" s="1735"/>
    </row>
    <row r="13" spans="1:11" s="508" customFormat="1" ht="12.75" customHeight="1">
      <c r="A13" s="502"/>
      <c r="B13" s="502"/>
      <c r="C13" s="1728"/>
      <c r="D13" s="1732"/>
      <c r="E13" s="856" t="s">
        <v>691</v>
      </c>
      <c r="F13" s="859"/>
      <c r="G13" s="859"/>
      <c r="H13" s="859"/>
      <c r="I13" s="859"/>
      <c r="J13" s="859"/>
      <c r="K13" s="1735"/>
    </row>
    <row r="14" spans="1:11" s="508" customFormat="1" ht="12.75" customHeight="1">
      <c r="A14" s="502"/>
      <c r="B14" s="502"/>
      <c r="C14" s="1728">
        <v>5</v>
      </c>
      <c r="D14" s="1732" t="s">
        <v>1152</v>
      </c>
      <c r="E14" s="856" t="s">
        <v>38</v>
      </c>
      <c r="F14" s="859"/>
      <c r="G14" s="859"/>
      <c r="H14" s="859"/>
      <c r="I14" s="859"/>
      <c r="J14" s="859"/>
      <c r="K14" s="1733"/>
    </row>
    <row r="15" spans="1:11" s="508" customFormat="1" ht="12.75" customHeight="1">
      <c r="A15" s="502"/>
      <c r="B15" s="502"/>
      <c r="C15" s="1728"/>
      <c r="D15" s="1732"/>
      <c r="E15" s="856" t="s">
        <v>1153</v>
      </c>
      <c r="F15" s="859"/>
      <c r="G15" s="859"/>
      <c r="H15" s="859"/>
      <c r="I15" s="859"/>
      <c r="J15" s="859"/>
      <c r="K15" s="1734"/>
    </row>
    <row r="16" spans="1:11" s="508" customFormat="1" ht="12.75" customHeight="1">
      <c r="A16" s="502"/>
      <c r="B16" s="502"/>
      <c r="C16" s="1728">
        <v>6</v>
      </c>
      <c r="D16" s="1732" t="s">
        <v>1154</v>
      </c>
      <c r="E16" s="856" t="s">
        <v>680</v>
      </c>
      <c r="F16" s="859"/>
      <c r="G16" s="859" t="s">
        <v>1123</v>
      </c>
      <c r="H16" s="860"/>
      <c r="I16" s="859"/>
      <c r="J16" s="859"/>
      <c r="K16" s="1733"/>
    </row>
    <row r="17" spans="1:11" s="508" customFormat="1" ht="12.75" customHeight="1">
      <c r="A17" s="502"/>
      <c r="B17" s="502"/>
      <c r="C17" s="1728"/>
      <c r="D17" s="1732"/>
      <c r="E17" s="856" t="s">
        <v>681</v>
      </c>
      <c r="F17" s="859"/>
      <c r="G17" s="859"/>
      <c r="H17" s="859"/>
      <c r="I17" s="859"/>
      <c r="J17" s="859"/>
      <c r="K17" s="1734"/>
    </row>
    <row r="18" spans="1:11" s="508" customFormat="1" ht="12.75" customHeight="1">
      <c r="A18" s="502"/>
      <c r="B18" s="502"/>
      <c r="C18" s="1728">
        <v>7</v>
      </c>
      <c r="D18" s="1732" t="s">
        <v>1155</v>
      </c>
      <c r="E18" s="856" t="s">
        <v>680</v>
      </c>
      <c r="F18" s="859"/>
      <c r="G18" s="859"/>
      <c r="H18" s="859"/>
      <c r="I18" s="859"/>
      <c r="J18" s="859"/>
      <c r="K18" s="1735"/>
    </row>
    <row r="19" spans="1:11" s="508" customFormat="1" ht="12.75" customHeight="1">
      <c r="A19" s="502"/>
      <c r="B19" s="502"/>
      <c r="C19" s="1728"/>
      <c r="D19" s="1732"/>
      <c r="E19" s="856" t="s">
        <v>692</v>
      </c>
      <c r="F19" s="859"/>
      <c r="G19" s="859"/>
      <c r="H19" s="859"/>
      <c r="I19" s="859"/>
      <c r="J19" s="859"/>
      <c r="K19" s="1736"/>
    </row>
    <row r="20" spans="1:11" s="508" customFormat="1" ht="12.75" customHeight="1">
      <c r="A20" s="502"/>
      <c r="B20" s="502"/>
      <c r="C20" s="1728">
        <v>8</v>
      </c>
      <c r="D20" s="1732" t="s">
        <v>1156</v>
      </c>
      <c r="E20" s="856" t="s">
        <v>1157</v>
      </c>
      <c r="F20" s="859"/>
      <c r="G20" s="859"/>
      <c r="H20" s="859"/>
      <c r="I20" s="859"/>
      <c r="J20" s="859"/>
      <c r="K20" s="1733"/>
    </row>
    <row r="21" spans="1:11" s="508" customFormat="1" ht="12.75" customHeight="1">
      <c r="A21" s="502"/>
      <c r="B21" s="502"/>
      <c r="C21" s="1728"/>
      <c r="D21" s="1732"/>
      <c r="E21" s="856" t="s">
        <v>684</v>
      </c>
      <c r="F21" s="859"/>
      <c r="G21" s="859"/>
      <c r="H21" s="859"/>
      <c r="I21" s="859"/>
      <c r="J21" s="859"/>
      <c r="K21" s="1734"/>
    </row>
    <row r="22" spans="1:11" s="508" customFormat="1" ht="12.75" customHeight="1">
      <c r="A22" s="502"/>
      <c r="B22" s="502"/>
      <c r="C22" s="1728">
        <v>9</v>
      </c>
      <c r="D22" s="1732" t="s">
        <v>1158</v>
      </c>
      <c r="E22" s="856" t="s">
        <v>1159</v>
      </c>
      <c r="F22" s="859"/>
      <c r="G22" s="859"/>
      <c r="H22" s="859"/>
      <c r="I22" s="859"/>
      <c r="J22" s="859"/>
      <c r="K22" s="1733"/>
    </row>
    <row r="23" spans="1:11" s="508" customFormat="1" ht="12.75" customHeight="1">
      <c r="A23" s="502"/>
      <c r="B23" s="502"/>
      <c r="C23" s="1728"/>
      <c r="D23" s="1732"/>
      <c r="E23" s="856" t="s">
        <v>1160</v>
      </c>
      <c r="F23" s="859"/>
      <c r="G23" s="859"/>
      <c r="H23" s="859"/>
      <c r="I23" s="859"/>
      <c r="J23" s="859"/>
      <c r="K23" s="1734"/>
    </row>
    <row r="24" spans="1:11" s="508" customFormat="1" ht="12.75" customHeight="1">
      <c r="A24" s="502"/>
      <c r="B24" s="502"/>
      <c r="C24" s="1728">
        <v>10</v>
      </c>
      <c r="D24" s="1732" t="s">
        <v>1161</v>
      </c>
      <c r="E24" s="856" t="s">
        <v>1162</v>
      </c>
      <c r="F24" s="859"/>
      <c r="G24" s="859"/>
      <c r="H24" s="859"/>
      <c r="I24" s="859"/>
      <c r="J24" s="859"/>
      <c r="K24" s="1735"/>
    </row>
    <row r="25" spans="1:11" s="508" customFormat="1" ht="12.75" customHeight="1">
      <c r="A25" s="502"/>
      <c r="B25" s="502"/>
      <c r="C25" s="1728"/>
      <c r="D25" s="1732"/>
      <c r="E25" s="856" t="s">
        <v>1160</v>
      </c>
      <c r="F25" s="859"/>
      <c r="G25" s="859"/>
      <c r="H25" s="859"/>
      <c r="I25" s="859"/>
      <c r="J25" s="859"/>
      <c r="K25" s="1736"/>
    </row>
    <row r="26" spans="1:11" s="508" customFormat="1" ht="12.75" customHeight="1">
      <c r="A26" s="502"/>
      <c r="B26" s="502"/>
      <c r="C26" s="1728">
        <v>11</v>
      </c>
      <c r="D26" s="1732" t="s">
        <v>1163</v>
      </c>
      <c r="E26" s="856" t="s">
        <v>39</v>
      </c>
      <c r="F26" s="859"/>
      <c r="G26" s="859"/>
      <c r="H26" s="859"/>
      <c r="I26" s="859"/>
      <c r="J26" s="859"/>
      <c r="K26" s="1735"/>
    </row>
    <row r="27" spans="1:11" s="508" customFormat="1" ht="12.75" customHeight="1">
      <c r="A27" s="502"/>
      <c r="B27" s="502"/>
      <c r="C27" s="1728"/>
      <c r="D27" s="1732"/>
      <c r="E27" s="856" t="s">
        <v>1160</v>
      </c>
      <c r="F27" s="859"/>
      <c r="G27" s="859"/>
      <c r="H27" s="859"/>
      <c r="I27" s="859"/>
      <c r="J27" s="859"/>
      <c r="K27" s="1736"/>
    </row>
    <row r="28" spans="1:11" s="508" customFormat="1" ht="12.75" customHeight="1">
      <c r="A28" s="502"/>
      <c r="B28" s="502"/>
      <c r="C28" s="1728">
        <v>12</v>
      </c>
      <c r="D28" s="1732" t="s">
        <v>1164</v>
      </c>
      <c r="E28" s="856" t="s">
        <v>687</v>
      </c>
      <c r="F28" s="859"/>
      <c r="G28" s="859"/>
      <c r="H28" s="859"/>
      <c r="I28" s="859"/>
      <c r="J28" s="859"/>
      <c r="K28" s="1735"/>
    </row>
    <row r="29" spans="1:11" s="508" customFormat="1" ht="12.75" customHeight="1" thickBot="1">
      <c r="A29" s="502"/>
      <c r="B29" s="502"/>
      <c r="C29" s="1738"/>
      <c r="D29" s="1739"/>
      <c r="E29" s="861" t="s">
        <v>693</v>
      </c>
      <c r="F29" s="862"/>
      <c r="G29" s="862"/>
      <c r="H29" s="862"/>
      <c r="I29" s="862"/>
      <c r="J29" s="862"/>
      <c r="K29" s="1737"/>
    </row>
    <row r="30" spans="3:11" ht="10.5" customHeight="1">
      <c r="C30" s="515"/>
      <c r="D30" s="516"/>
      <c r="E30" s="516"/>
      <c r="F30" s="516"/>
      <c r="G30" s="516"/>
      <c r="H30" s="516"/>
      <c r="J30" s="516"/>
      <c r="K30" s="516"/>
    </row>
    <row r="31" spans="1:11" s="517" customFormat="1" ht="48.75" customHeight="1">
      <c r="A31" s="499"/>
      <c r="C31" s="1713" t="s">
        <v>219</v>
      </c>
      <c r="D31" s="1714"/>
      <c r="E31" s="1714"/>
      <c r="F31" s="1714"/>
      <c r="G31" s="1714"/>
      <c r="H31" s="1714"/>
      <c r="I31" s="1714"/>
      <c r="J31" s="1714"/>
      <c r="K31" s="1714"/>
    </row>
  </sheetData>
  <mergeCells count="37">
    <mergeCell ref="C31:K31"/>
    <mergeCell ref="K28:K29"/>
    <mergeCell ref="C28:C29"/>
    <mergeCell ref="D28:D29"/>
    <mergeCell ref="K26:K27"/>
    <mergeCell ref="C26:C27"/>
    <mergeCell ref="D26:D27"/>
    <mergeCell ref="K24:K25"/>
    <mergeCell ref="C24:C25"/>
    <mergeCell ref="D24:D25"/>
    <mergeCell ref="K22:K23"/>
    <mergeCell ref="C22:C23"/>
    <mergeCell ref="D22:D23"/>
    <mergeCell ref="K20:K21"/>
    <mergeCell ref="C20:C21"/>
    <mergeCell ref="D20:D21"/>
    <mergeCell ref="K18:K19"/>
    <mergeCell ref="C18:C19"/>
    <mergeCell ref="D18:D19"/>
    <mergeCell ref="K16:K17"/>
    <mergeCell ref="C16:C17"/>
    <mergeCell ref="D16:D17"/>
    <mergeCell ref="C10:C11"/>
    <mergeCell ref="D10:D11"/>
    <mergeCell ref="K10:K11"/>
    <mergeCell ref="K14:K15"/>
    <mergeCell ref="C14:C15"/>
    <mergeCell ref="D14:D15"/>
    <mergeCell ref="K12:K13"/>
    <mergeCell ref="C12:C13"/>
    <mergeCell ref="D12:D13"/>
    <mergeCell ref="C6:C7"/>
    <mergeCell ref="D6:D7"/>
    <mergeCell ref="K6:K7"/>
    <mergeCell ref="C8:C9"/>
    <mergeCell ref="D8:D9"/>
    <mergeCell ref="K8:K9"/>
  </mergeCells>
  <printOptions/>
  <pageMargins left="0.75" right="0.75" top="1" bottom="0.66" header="0.512" footer="0.512"/>
  <pageSetup firstPageNumber="114" useFirstPageNumber="1" horizontalDpi="600" verticalDpi="600" orientation="landscape" paperSize="9" r:id="rId2"/>
  <headerFooter alignWithMargins="0">
    <oddFooter>&amp;R&amp;P</oddFooter>
  </headerFooter>
  <drawing r:id="rId1"/>
</worksheet>
</file>

<file path=xl/worksheets/sheet53.xml><?xml version="1.0" encoding="utf-8"?>
<worksheet xmlns="http://schemas.openxmlformats.org/spreadsheetml/2006/main" xmlns:r="http://schemas.openxmlformats.org/officeDocument/2006/relationships">
  <dimension ref="A1:N41"/>
  <sheetViews>
    <sheetView zoomScale="75" zoomScaleNormal="75" workbookViewId="0" topLeftCell="A1">
      <selection activeCell="J31" sqref="J31"/>
    </sheetView>
  </sheetViews>
  <sheetFormatPr defaultColWidth="9.140625" defaultRowHeight="15" customHeight="1"/>
  <cols>
    <col min="1" max="2" width="2.7109375" style="499" customWidth="1"/>
    <col min="3" max="3" width="5.57421875" style="518" customWidth="1"/>
    <col min="4" max="4" width="24.57421875" style="518" customWidth="1"/>
    <col min="5" max="5" width="34.421875" style="518" customWidth="1"/>
    <col min="6" max="6" width="10.57421875" style="518" customWidth="1"/>
    <col min="7" max="10" width="10.7109375" style="518" customWidth="1"/>
    <col min="11" max="11" width="20.7109375" style="518" customWidth="1"/>
    <col min="12" max="12" width="2.7109375" style="518" customWidth="1"/>
    <col min="13" max="16384" width="10.28125" style="518" customWidth="1"/>
  </cols>
  <sheetData>
    <row r="1" spans="1:2" ht="13.5" customHeight="1">
      <c r="A1" s="556" t="s">
        <v>1165</v>
      </c>
      <c r="B1" s="518"/>
    </row>
    <row r="2" spans="3:11" ht="11.25" customHeight="1" thickBot="1">
      <c r="C2" s="497"/>
      <c r="D2" s="497"/>
      <c r="E2" s="497"/>
      <c r="F2" s="497"/>
      <c r="G2" s="497"/>
      <c r="H2" s="497"/>
      <c r="I2" s="497"/>
      <c r="J2" s="497"/>
      <c r="K2" s="501" t="s">
        <v>1166</v>
      </c>
    </row>
    <row r="3" spans="3:11" ht="15" customHeight="1">
      <c r="C3" s="519"/>
      <c r="D3" s="504" t="s">
        <v>1167</v>
      </c>
      <c r="E3" s="504" t="s">
        <v>181</v>
      </c>
      <c r="F3" s="587" t="s">
        <v>694</v>
      </c>
      <c r="G3" s="587" t="s">
        <v>35</v>
      </c>
      <c r="H3" s="587" t="s">
        <v>260</v>
      </c>
      <c r="I3" s="587" t="s">
        <v>261</v>
      </c>
      <c r="J3" s="587" t="s">
        <v>720</v>
      </c>
      <c r="K3" s="520" t="s">
        <v>182</v>
      </c>
    </row>
    <row r="4" spans="1:11" s="508" customFormat="1" ht="14.25" customHeight="1">
      <c r="A4" s="502"/>
      <c r="B4" s="502"/>
      <c r="C4" s="1717">
        <v>1</v>
      </c>
      <c r="D4" s="1719" t="s">
        <v>183</v>
      </c>
      <c r="E4" s="506" t="s">
        <v>695</v>
      </c>
      <c r="F4" s="507" t="s">
        <v>696</v>
      </c>
      <c r="G4" s="507" t="s">
        <v>696</v>
      </c>
      <c r="H4" s="507" t="s">
        <v>696</v>
      </c>
      <c r="I4" s="507" t="s">
        <v>696</v>
      </c>
      <c r="J4" s="507" t="s">
        <v>696</v>
      </c>
      <c r="K4" s="1743"/>
    </row>
    <row r="5" spans="1:11" s="508" customFormat="1" ht="13.5" customHeight="1">
      <c r="A5" s="502"/>
      <c r="B5" s="502"/>
      <c r="C5" s="1717"/>
      <c r="D5" s="1725"/>
      <c r="E5" s="509" t="s">
        <v>184</v>
      </c>
      <c r="F5" s="510">
        <v>74.3</v>
      </c>
      <c r="G5" s="521">
        <v>77.6</v>
      </c>
      <c r="H5" s="521">
        <v>83.5</v>
      </c>
      <c r="I5" s="521">
        <v>87.1</v>
      </c>
      <c r="J5" s="521">
        <v>90.8</v>
      </c>
      <c r="K5" s="1744"/>
    </row>
    <row r="6" spans="1:11" s="508" customFormat="1" ht="12.75" customHeight="1">
      <c r="A6" s="502"/>
      <c r="B6" s="502"/>
      <c r="C6" s="1717">
        <v>2</v>
      </c>
      <c r="D6" s="1719" t="s">
        <v>185</v>
      </c>
      <c r="E6" s="506" t="s">
        <v>40</v>
      </c>
      <c r="F6" s="511"/>
      <c r="G6" s="511"/>
      <c r="H6" s="511"/>
      <c r="I6" s="511"/>
      <c r="J6" s="511"/>
      <c r="K6" s="1715" t="s">
        <v>697</v>
      </c>
    </row>
    <row r="7" spans="1:11" s="508" customFormat="1" ht="12.75" customHeight="1">
      <c r="A7" s="502"/>
      <c r="B7" s="502"/>
      <c r="C7" s="1717"/>
      <c r="D7" s="1719"/>
      <c r="E7" s="509" t="s">
        <v>698</v>
      </c>
      <c r="F7" s="512">
        <v>25.7</v>
      </c>
      <c r="G7" s="512">
        <v>22.4</v>
      </c>
      <c r="H7" s="512">
        <v>16.5</v>
      </c>
      <c r="I7" s="512">
        <v>12.9</v>
      </c>
      <c r="J7" s="512">
        <v>9.2</v>
      </c>
      <c r="K7" s="1721"/>
    </row>
    <row r="8" spans="1:11" s="508" customFormat="1" ht="12.75" customHeight="1">
      <c r="A8" s="502"/>
      <c r="B8" s="502"/>
      <c r="C8" s="1717">
        <v>3</v>
      </c>
      <c r="D8" s="1719" t="s">
        <v>186</v>
      </c>
      <c r="E8" s="506" t="s">
        <v>187</v>
      </c>
      <c r="F8" s="511"/>
      <c r="G8" s="511"/>
      <c r="H8" s="511"/>
      <c r="I8" s="511"/>
      <c r="J8" s="511"/>
      <c r="K8" s="1722"/>
    </row>
    <row r="9" spans="1:11" s="508" customFormat="1" ht="12.75" customHeight="1">
      <c r="A9" s="502"/>
      <c r="B9" s="502"/>
      <c r="C9" s="1717"/>
      <c r="D9" s="1719"/>
      <c r="E9" s="509" t="s">
        <v>188</v>
      </c>
      <c r="F9" s="1218">
        <v>15</v>
      </c>
      <c r="G9" s="512">
        <v>13.6</v>
      </c>
      <c r="H9" s="512">
        <v>12.1</v>
      </c>
      <c r="I9" s="512">
        <v>10.8</v>
      </c>
      <c r="J9" s="512">
        <v>9.3</v>
      </c>
      <c r="K9" s="1723"/>
    </row>
    <row r="10" spans="1:11" s="508" customFormat="1" ht="12.75" customHeight="1">
      <c r="A10" s="502"/>
      <c r="B10" s="502"/>
      <c r="C10" s="1717">
        <v>4</v>
      </c>
      <c r="D10" s="1719" t="s">
        <v>41</v>
      </c>
      <c r="E10" s="506" t="s">
        <v>699</v>
      </c>
      <c r="F10" s="511"/>
      <c r="G10" s="511"/>
      <c r="H10" s="511"/>
      <c r="I10" s="511"/>
      <c r="J10" s="511"/>
      <c r="K10" s="1741" t="s">
        <v>700</v>
      </c>
    </row>
    <row r="11" spans="1:11" s="508" customFormat="1" ht="12.75" customHeight="1">
      <c r="A11" s="502"/>
      <c r="B11" s="502"/>
      <c r="C11" s="1717"/>
      <c r="D11" s="1719"/>
      <c r="E11" s="509" t="s">
        <v>701</v>
      </c>
      <c r="F11" s="512">
        <v>7.5</v>
      </c>
      <c r="G11" s="512">
        <v>7.2</v>
      </c>
      <c r="H11" s="512">
        <v>7.4</v>
      </c>
      <c r="I11" s="512">
        <v>7.7</v>
      </c>
      <c r="J11" s="512">
        <v>8.9</v>
      </c>
      <c r="K11" s="1721"/>
    </row>
    <row r="12" spans="1:11" s="508" customFormat="1" ht="12.75" customHeight="1">
      <c r="A12" s="502"/>
      <c r="B12" s="502"/>
      <c r="C12" s="1717">
        <v>5</v>
      </c>
      <c r="D12" s="1719" t="s">
        <v>42</v>
      </c>
      <c r="E12" s="506" t="s">
        <v>702</v>
      </c>
      <c r="F12" s="511"/>
      <c r="G12" s="511"/>
      <c r="H12" s="511"/>
      <c r="I12" s="511"/>
      <c r="J12" s="511"/>
      <c r="K12" s="1722"/>
    </row>
    <row r="13" spans="1:11" s="508" customFormat="1" ht="12.75" customHeight="1">
      <c r="A13" s="502"/>
      <c r="B13" s="502"/>
      <c r="C13" s="1717"/>
      <c r="D13" s="1719"/>
      <c r="E13" s="509" t="s">
        <v>703</v>
      </c>
      <c r="F13" s="512">
        <v>77.6</v>
      </c>
      <c r="G13" s="512">
        <v>79.2</v>
      </c>
      <c r="H13" s="512">
        <v>80.4</v>
      </c>
      <c r="I13" s="512">
        <v>81.5</v>
      </c>
      <c r="J13" s="512">
        <v>81.8</v>
      </c>
      <c r="K13" s="1723"/>
    </row>
    <row r="14" spans="1:11" s="508" customFormat="1" ht="12.75" customHeight="1">
      <c r="A14" s="502"/>
      <c r="B14" s="502"/>
      <c r="C14" s="1717">
        <v>6</v>
      </c>
      <c r="D14" s="1719" t="s">
        <v>189</v>
      </c>
      <c r="E14" s="506" t="s">
        <v>190</v>
      </c>
      <c r="F14" s="511"/>
      <c r="G14" s="511"/>
      <c r="H14" s="511"/>
      <c r="I14" s="511"/>
      <c r="J14" s="511"/>
      <c r="K14" s="1722"/>
    </row>
    <row r="15" spans="1:11" s="508" customFormat="1" ht="12.75" customHeight="1">
      <c r="A15" s="502"/>
      <c r="B15" s="502"/>
      <c r="C15" s="1717"/>
      <c r="D15" s="1719"/>
      <c r="E15" s="509" t="s">
        <v>704</v>
      </c>
      <c r="F15" s="512">
        <v>1.1</v>
      </c>
      <c r="G15" s="863">
        <v>-2.7</v>
      </c>
      <c r="H15" s="863">
        <v>-3.6</v>
      </c>
      <c r="I15" s="863">
        <v>-5.3</v>
      </c>
      <c r="J15" s="863">
        <v>-8.5</v>
      </c>
      <c r="K15" s="1723"/>
    </row>
    <row r="16" spans="1:11" s="508" customFormat="1" ht="12.75" customHeight="1">
      <c r="A16" s="502"/>
      <c r="B16" s="502"/>
      <c r="C16" s="1717">
        <v>7</v>
      </c>
      <c r="D16" s="1719" t="s">
        <v>191</v>
      </c>
      <c r="E16" s="506" t="s">
        <v>705</v>
      </c>
      <c r="F16" s="511"/>
      <c r="G16" s="511"/>
      <c r="H16" s="511"/>
      <c r="I16" s="511"/>
      <c r="J16" s="511"/>
      <c r="K16" s="1722"/>
    </row>
    <row r="17" spans="1:11" s="508" customFormat="1" ht="12.75" customHeight="1">
      <c r="A17" s="502"/>
      <c r="B17" s="502"/>
      <c r="C17" s="1717"/>
      <c r="D17" s="1719"/>
      <c r="E17" s="509" t="s">
        <v>706</v>
      </c>
      <c r="F17" s="512">
        <v>95.8</v>
      </c>
      <c r="G17" s="1218">
        <v>98</v>
      </c>
      <c r="H17" s="512">
        <v>103.9</v>
      </c>
      <c r="I17" s="512">
        <v>106.8</v>
      </c>
      <c r="J17" s="1218">
        <v>111</v>
      </c>
      <c r="K17" s="1723"/>
    </row>
    <row r="18" spans="1:11" s="508" customFormat="1" ht="12.75" customHeight="1">
      <c r="A18" s="502"/>
      <c r="B18" s="502"/>
      <c r="C18" s="1717">
        <v>8</v>
      </c>
      <c r="D18" s="1719" t="s">
        <v>192</v>
      </c>
      <c r="E18" s="506" t="s">
        <v>707</v>
      </c>
      <c r="F18" s="511"/>
      <c r="G18" s="511"/>
      <c r="H18" s="511"/>
      <c r="I18" s="511"/>
      <c r="J18" s="511"/>
      <c r="K18" s="1722"/>
    </row>
    <row r="19" spans="1:11" s="508" customFormat="1" ht="12.75" customHeight="1">
      <c r="A19" s="502"/>
      <c r="B19" s="502"/>
      <c r="C19" s="1717"/>
      <c r="D19" s="1719"/>
      <c r="E19" s="509" t="s">
        <v>193</v>
      </c>
      <c r="F19" s="512">
        <v>80.3</v>
      </c>
      <c r="G19" s="512">
        <v>83.6</v>
      </c>
      <c r="H19" s="512">
        <v>90.2</v>
      </c>
      <c r="I19" s="512">
        <v>94.4</v>
      </c>
      <c r="J19" s="512">
        <v>99.7</v>
      </c>
      <c r="K19" s="1723"/>
    </row>
    <row r="20" spans="1:11" s="508" customFormat="1" ht="12.75" customHeight="1">
      <c r="A20" s="502"/>
      <c r="B20" s="502"/>
      <c r="C20" s="1717">
        <v>9</v>
      </c>
      <c r="D20" s="1719" t="s">
        <v>194</v>
      </c>
      <c r="E20" s="506" t="s">
        <v>195</v>
      </c>
      <c r="F20" s="511"/>
      <c r="G20" s="511"/>
      <c r="H20" s="511"/>
      <c r="I20" s="511"/>
      <c r="J20" s="511"/>
      <c r="K20" s="1715"/>
    </row>
    <row r="21" spans="1:11" s="508" customFormat="1" ht="12.75" customHeight="1">
      <c r="A21" s="502"/>
      <c r="B21" s="502"/>
      <c r="C21" s="1717"/>
      <c r="D21" s="1719"/>
      <c r="E21" s="509" t="s">
        <v>196</v>
      </c>
      <c r="F21" s="512">
        <v>343.3</v>
      </c>
      <c r="G21" s="512">
        <v>312.4</v>
      </c>
      <c r="H21" s="512">
        <v>221.6</v>
      </c>
      <c r="I21" s="1218">
        <v>168</v>
      </c>
      <c r="J21" s="1218">
        <v>103</v>
      </c>
      <c r="K21" s="1721"/>
    </row>
    <row r="22" spans="1:11" s="508" customFormat="1" ht="12.75" customHeight="1">
      <c r="A22" s="502"/>
      <c r="B22" s="502"/>
      <c r="C22" s="1717">
        <v>10</v>
      </c>
      <c r="D22" s="1719" t="s">
        <v>197</v>
      </c>
      <c r="E22" s="506" t="s">
        <v>198</v>
      </c>
      <c r="F22" s="511"/>
      <c r="G22" s="511"/>
      <c r="H22" s="511"/>
      <c r="I22" s="511"/>
      <c r="J22" s="511"/>
      <c r="K22" s="1722"/>
    </row>
    <row r="23" spans="1:11" s="508" customFormat="1" ht="12.75" customHeight="1">
      <c r="A23" s="502"/>
      <c r="B23" s="502"/>
      <c r="C23" s="1717"/>
      <c r="D23" s="1719"/>
      <c r="E23" s="509" t="s">
        <v>199</v>
      </c>
      <c r="F23" s="512">
        <v>22.4</v>
      </c>
      <c r="G23" s="512">
        <v>20.8</v>
      </c>
      <c r="H23" s="512">
        <v>19.6</v>
      </c>
      <c r="I23" s="512">
        <v>18.5</v>
      </c>
      <c r="J23" s="512">
        <v>18.2</v>
      </c>
      <c r="K23" s="1723"/>
    </row>
    <row r="24" spans="1:11" s="508" customFormat="1" ht="12.75" customHeight="1">
      <c r="A24" s="502"/>
      <c r="B24" s="502"/>
      <c r="C24" s="1717">
        <v>11</v>
      </c>
      <c r="D24" s="1719" t="s">
        <v>200</v>
      </c>
      <c r="E24" s="506" t="s">
        <v>198</v>
      </c>
      <c r="F24" s="511"/>
      <c r="G24" s="511"/>
      <c r="H24" s="511"/>
      <c r="I24" s="511"/>
      <c r="J24" s="511"/>
      <c r="K24" s="1722"/>
    </row>
    <row r="25" spans="1:11" s="508" customFormat="1" ht="12.75" customHeight="1">
      <c r="A25" s="502"/>
      <c r="B25" s="502"/>
      <c r="C25" s="1717"/>
      <c r="D25" s="1719"/>
      <c r="E25" s="509" t="s">
        <v>201</v>
      </c>
      <c r="F25" s="512">
        <v>28.9</v>
      </c>
      <c r="G25" s="512">
        <v>26.3</v>
      </c>
      <c r="H25" s="512">
        <v>24.4</v>
      </c>
      <c r="I25" s="512">
        <v>22.6</v>
      </c>
      <c r="J25" s="512">
        <v>22.3</v>
      </c>
      <c r="K25" s="1723"/>
    </row>
    <row r="26" spans="1:11" s="508" customFormat="1" ht="12.75" customHeight="1">
      <c r="A26" s="502"/>
      <c r="B26" s="502"/>
      <c r="C26" s="1717">
        <v>12</v>
      </c>
      <c r="D26" s="1719" t="s">
        <v>202</v>
      </c>
      <c r="E26" s="506" t="s">
        <v>203</v>
      </c>
      <c r="F26" s="511"/>
      <c r="G26" s="511"/>
      <c r="H26" s="511"/>
      <c r="I26" s="511"/>
      <c r="J26" s="511"/>
      <c r="K26" s="1722"/>
    </row>
    <row r="27" spans="1:11" s="508" customFormat="1" ht="12.75" customHeight="1">
      <c r="A27" s="502"/>
      <c r="B27" s="502"/>
      <c r="C27" s="1717"/>
      <c r="D27" s="1719"/>
      <c r="E27" s="509" t="s">
        <v>708</v>
      </c>
      <c r="F27" s="512">
        <v>385.2</v>
      </c>
      <c r="G27" s="512">
        <v>280.9</v>
      </c>
      <c r="H27" s="512">
        <v>274.3</v>
      </c>
      <c r="I27" s="512">
        <v>212.2</v>
      </c>
      <c r="J27" s="512">
        <v>159.9</v>
      </c>
      <c r="K27" s="1723"/>
    </row>
    <row r="28" spans="1:11" s="508" customFormat="1" ht="12.75" customHeight="1">
      <c r="A28" s="502"/>
      <c r="B28" s="502"/>
      <c r="C28" s="1717">
        <v>13</v>
      </c>
      <c r="D28" s="1719" t="s">
        <v>709</v>
      </c>
      <c r="E28" s="506" t="s">
        <v>204</v>
      </c>
      <c r="F28" s="511"/>
      <c r="G28" s="511"/>
      <c r="H28" s="511"/>
      <c r="I28" s="511"/>
      <c r="J28" s="511"/>
      <c r="K28" s="1722"/>
    </row>
    <row r="29" spans="1:11" s="508" customFormat="1" ht="12.75" customHeight="1">
      <c r="A29" s="502"/>
      <c r="B29" s="502"/>
      <c r="C29" s="1717"/>
      <c r="D29" s="1719"/>
      <c r="E29" s="509" t="s">
        <v>205</v>
      </c>
      <c r="F29" s="512"/>
      <c r="G29" s="512"/>
      <c r="H29" s="512"/>
      <c r="I29" s="512"/>
      <c r="J29" s="512"/>
      <c r="K29" s="1723"/>
    </row>
    <row r="30" spans="1:11" s="508" customFormat="1" ht="12.75" customHeight="1">
      <c r="A30" s="502"/>
      <c r="B30" s="502"/>
      <c r="C30" s="1717">
        <v>14</v>
      </c>
      <c r="D30" s="1719" t="s">
        <v>43</v>
      </c>
      <c r="E30" s="506" t="s">
        <v>206</v>
      </c>
      <c r="F30" s="511"/>
      <c r="G30" s="511"/>
      <c r="H30" s="511"/>
      <c r="I30" s="511"/>
      <c r="J30" s="511"/>
      <c r="K30" s="1722"/>
    </row>
    <row r="31" spans="1:11" s="508" customFormat="1" ht="12.75" customHeight="1">
      <c r="A31" s="502"/>
      <c r="B31" s="502"/>
      <c r="C31" s="1717"/>
      <c r="D31" s="1719"/>
      <c r="E31" s="509" t="s">
        <v>44</v>
      </c>
      <c r="F31" s="512">
        <v>93.6</v>
      </c>
      <c r="G31" s="512">
        <v>95.5</v>
      </c>
      <c r="H31" s="512">
        <v>96.7</v>
      </c>
      <c r="I31" s="512">
        <v>97.9</v>
      </c>
      <c r="J31" s="1218">
        <v>97</v>
      </c>
      <c r="K31" s="1723"/>
    </row>
    <row r="32" spans="1:11" s="508" customFormat="1" ht="12.75" customHeight="1">
      <c r="A32" s="502"/>
      <c r="B32" s="502"/>
      <c r="C32" s="1717">
        <v>15</v>
      </c>
      <c r="D32" s="1719" t="s">
        <v>45</v>
      </c>
      <c r="E32" s="522" t="s">
        <v>46</v>
      </c>
      <c r="F32" s="511"/>
      <c r="G32" s="511"/>
      <c r="H32" s="511"/>
      <c r="I32" s="511"/>
      <c r="J32" s="511"/>
      <c r="K32" s="1722"/>
    </row>
    <row r="33" spans="1:11" s="508" customFormat="1" ht="12.75" customHeight="1" thickBot="1">
      <c r="A33" s="502"/>
      <c r="B33" s="502"/>
      <c r="C33" s="1718"/>
      <c r="D33" s="1720"/>
      <c r="E33" s="523" t="s">
        <v>710</v>
      </c>
      <c r="F33" s="514">
        <v>26.5</v>
      </c>
      <c r="G33" s="514">
        <v>27.6</v>
      </c>
      <c r="H33" s="514">
        <v>28.2</v>
      </c>
      <c r="I33" s="1219">
        <v>31</v>
      </c>
      <c r="J33" s="514">
        <v>28.7</v>
      </c>
      <c r="K33" s="1740"/>
    </row>
    <row r="34" spans="3:11" ht="9" customHeight="1">
      <c r="C34" s="524"/>
      <c r="D34" s="524"/>
      <c r="E34" s="524"/>
      <c r="F34" s="524"/>
      <c r="G34" s="524"/>
      <c r="H34" s="524"/>
      <c r="I34" s="524"/>
      <c r="J34" s="524"/>
      <c r="K34" s="525"/>
    </row>
    <row r="35" spans="1:14" s="517" customFormat="1" ht="24.75" customHeight="1">
      <c r="A35" s="499"/>
      <c r="B35" s="499"/>
      <c r="C35" s="1745" t="s">
        <v>207</v>
      </c>
      <c r="D35" s="1746"/>
      <c r="E35" s="1746"/>
      <c r="F35" s="1746"/>
      <c r="G35" s="1746"/>
      <c r="H35" s="1746"/>
      <c r="I35" s="1746"/>
      <c r="J35" s="1746"/>
      <c r="K35" s="1746"/>
      <c r="L35" s="526"/>
      <c r="M35" s="526"/>
      <c r="N35" s="527"/>
    </row>
    <row r="36" spans="2:12" ht="15" customHeight="1">
      <c r="B36" s="518"/>
      <c r="C36" s="1742" t="s">
        <v>711</v>
      </c>
      <c r="D36" s="1742"/>
      <c r="E36" s="1742"/>
      <c r="F36" s="1742"/>
      <c r="G36" s="1742"/>
      <c r="H36" s="1742"/>
      <c r="I36" s="1742"/>
      <c r="J36" s="1742"/>
      <c r="K36" s="1742"/>
      <c r="L36" s="517"/>
    </row>
    <row r="41" ht="15" customHeight="1">
      <c r="D41" s="528"/>
    </row>
  </sheetData>
  <mergeCells count="47">
    <mergeCell ref="C36:K36"/>
    <mergeCell ref="C4:C5"/>
    <mergeCell ref="D4:D5"/>
    <mergeCell ref="K4:K5"/>
    <mergeCell ref="C6:C7"/>
    <mergeCell ref="D6:D7"/>
    <mergeCell ref="K6:K7"/>
    <mergeCell ref="C8:C9"/>
    <mergeCell ref="D8:D9"/>
    <mergeCell ref="C35:K35"/>
    <mergeCell ref="K12:K13"/>
    <mergeCell ref="C12:C13"/>
    <mergeCell ref="D12:D13"/>
    <mergeCell ref="K8:K9"/>
    <mergeCell ref="C10:C11"/>
    <mergeCell ref="D10:D11"/>
    <mergeCell ref="K10:K11"/>
    <mergeCell ref="K16:K17"/>
    <mergeCell ref="C16:C17"/>
    <mergeCell ref="D16:D17"/>
    <mergeCell ref="K14:K15"/>
    <mergeCell ref="C14:C15"/>
    <mergeCell ref="D14:D15"/>
    <mergeCell ref="K20:K21"/>
    <mergeCell ref="C20:C21"/>
    <mergeCell ref="D20:D21"/>
    <mergeCell ref="K18:K19"/>
    <mergeCell ref="C18:C19"/>
    <mergeCell ref="D18:D19"/>
    <mergeCell ref="K24:K25"/>
    <mergeCell ref="C24:C25"/>
    <mergeCell ref="D24:D25"/>
    <mergeCell ref="K22:K23"/>
    <mergeCell ref="C22:C23"/>
    <mergeCell ref="D22:D23"/>
    <mergeCell ref="K28:K29"/>
    <mergeCell ref="C28:C29"/>
    <mergeCell ref="D28:D29"/>
    <mergeCell ref="K26:K27"/>
    <mergeCell ref="C26:C27"/>
    <mergeCell ref="D26:D27"/>
    <mergeCell ref="K32:K33"/>
    <mergeCell ref="C32:C33"/>
    <mergeCell ref="D32:D33"/>
    <mergeCell ref="K30:K31"/>
    <mergeCell ref="C30:C31"/>
    <mergeCell ref="D30:D31"/>
  </mergeCells>
  <printOptions/>
  <pageMargins left="0.7874015748031497" right="0.7874015748031497" top="0.94" bottom="0.93" header="0.5118110236220472" footer="0.5118110236220472"/>
  <pageSetup firstPageNumber="115" useFirstPageNumber="1" horizontalDpi="600" verticalDpi="600" orientation="landscape" paperSize="9" r:id="rId2"/>
  <headerFooter alignWithMargins="0">
    <oddFooter>&amp;R&amp;P</oddFooter>
  </headerFooter>
  <drawing r:id="rId1"/>
</worksheet>
</file>

<file path=xl/worksheets/sheet54.xml><?xml version="1.0" encoding="utf-8"?>
<worksheet xmlns="http://schemas.openxmlformats.org/spreadsheetml/2006/main" xmlns:r="http://schemas.openxmlformats.org/officeDocument/2006/relationships">
  <sheetPr>
    <pageSetUpPr fitToPage="1"/>
  </sheetPr>
  <dimension ref="A1:N32"/>
  <sheetViews>
    <sheetView zoomScale="75" zoomScaleNormal="75" zoomScaleSheetLayoutView="75" workbookViewId="0" topLeftCell="A3">
      <selection activeCell="C2" sqref="C2"/>
    </sheetView>
  </sheetViews>
  <sheetFormatPr defaultColWidth="9.140625" defaultRowHeight="12"/>
  <cols>
    <col min="1" max="2" width="2.7109375" style="499" customWidth="1"/>
    <col min="3" max="3" width="14.8515625" style="586" bestFit="1" customWidth="1"/>
    <col min="4" max="4" width="6.00390625" style="586" bestFit="1" customWidth="1"/>
    <col min="5" max="6" width="16.00390625" style="586" customWidth="1"/>
    <col min="7" max="12" width="16.00390625" style="585" customWidth="1"/>
    <col min="13" max="13" width="12.57421875" style="585" customWidth="1"/>
    <col min="14" max="16384" width="10.28125" style="585" customWidth="1"/>
  </cols>
  <sheetData>
    <row r="1" spans="1:3" s="497" customFormat="1" ht="15" customHeight="1">
      <c r="A1" s="518"/>
      <c r="B1" s="545" t="s">
        <v>16</v>
      </c>
      <c r="C1" s="499"/>
    </row>
    <row r="3" spans="1:11" ht="13.5">
      <c r="A3" s="500" t="s">
        <v>1175</v>
      </c>
      <c r="B3" s="530"/>
      <c r="C3" s="530"/>
      <c r="D3" s="530"/>
      <c r="E3" s="530"/>
      <c r="F3" s="529"/>
      <c r="G3" s="529"/>
      <c r="H3" s="529"/>
      <c r="I3" s="529"/>
      <c r="J3" s="529"/>
      <c r="K3" s="529"/>
    </row>
    <row r="4" spans="1:12" ht="15.75" customHeight="1" thickBot="1">
      <c r="A4" s="502"/>
      <c r="B4" s="502"/>
      <c r="C4" s="530"/>
      <c r="D4" s="530"/>
      <c r="E4" s="530"/>
      <c r="F4" s="530"/>
      <c r="G4" s="529"/>
      <c r="H4" s="529"/>
      <c r="I4" s="529"/>
      <c r="J4" s="529"/>
      <c r="K4" s="529"/>
      <c r="L4" s="566" t="s">
        <v>1176</v>
      </c>
    </row>
    <row r="5" spans="1:12" ht="38.25" customHeight="1">
      <c r="A5" s="502"/>
      <c r="B5" s="502"/>
      <c r="C5" s="531"/>
      <c r="D5" s="532"/>
      <c r="E5" s="533" t="s">
        <v>1177</v>
      </c>
      <c r="F5" s="534" t="s">
        <v>1178</v>
      </c>
      <c r="G5" s="534" t="s">
        <v>1179</v>
      </c>
      <c r="H5" s="533" t="s">
        <v>1180</v>
      </c>
      <c r="I5" s="533" t="s">
        <v>1181</v>
      </c>
      <c r="J5" s="533" t="s">
        <v>1182</v>
      </c>
      <c r="K5" s="535" t="s">
        <v>1183</v>
      </c>
      <c r="L5" s="536" t="s">
        <v>1184</v>
      </c>
    </row>
    <row r="6" spans="1:12" ht="18.75" customHeight="1">
      <c r="A6" s="502"/>
      <c r="B6" s="502"/>
      <c r="C6" s="1747" t="s">
        <v>1185</v>
      </c>
      <c r="D6" s="537" t="s">
        <v>1186</v>
      </c>
      <c r="E6" s="537" t="s">
        <v>712</v>
      </c>
      <c r="F6" s="537" t="s">
        <v>712</v>
      </c>
      <c r="G6" s="537" t="s">
        <v>712</v>
      </c>
      <c r="H6" s="864" t="s">
        <v>713</v>
      </c>
      <c r="I6" s="864" t="s">
        <v>713</v>
      </c>
      <c r="J6" s="864" t="s">
        <v>713</v>
      </c>
      <c r="K6" s="865" t="s">
        <v>712</v>
      </c>
      <c r="L6" s="866" t="s">
        <v>712</v>
      </c>
    </row>
    <row r="7" spans="1:12" ht="18.75" customHeight="1">
      <c r="A7" s="502"/>
      <c r="B7" s="502"/>
      <c r="C7" s="1747"/>
      <c r="D7" s="537" t="s">
        <v>1187</v>
      </c>
      <c r="E7" s="537" t="s">
        <v>714</v>
      </c>
      <c r="F7" s="537" t="s">
        <v>714</v>
      </c>
      <c r="G7" s="864" t="s">
        <v>715</v>
      </c>
      <c r="H7" s="864" t="s">
        <v>715</v>
      </c>
      <c r="I7" s="864" t="s">
        <v>715</v>
      </c>
      <c r="J7" s="864" t="s">
        <v>715</v>
      </c>
      <c r="K7" s="865" t="s">
        <v>714</v>
      </c>
      <c r="L7" s="866" t="s">
        <v>714</v>
      </c>
    </row>
    <row r="8" spans="1:12" ht="18.75" customHeight="1">
      <c r="A8" s="502"/>
      <c r="B8" s="502"/>
      <c r="C8" s="1747"/>
      <c r="D8" s="537" t="s">
        <v>1188</v>
      </c>
      <c r="E8" s="537" t="s">
        <v>714</v>
      </c>
      <c r="F8" s="537" t="s">
        <v>714</v>
      </c>
      <c r="G8" s="864" t="s">
        <v>715</v>
      </c>
      <c r="H8" s="864" t="s">
        <v>715</v>
      </c>
      <c r="I8" s="864" t="s">
        <v>715</v>
      </c>
      <c r="J8" s="864" t="s">
        <v>715</v>
      </c>
      <c r="K8" s="865" t="s">
        <v>714</v>
      </c>
      <c r="L8" s="866" t="s">
        <v>714</v>
      </c>
    </row>
    <row r="9" spans="1:12" ht="18.75" customHeight="1">
      <c r="A9" s="502"/>
      <c r="B9" s="502"/>
      <c r="C9" s="1747" t="s">
        <v>1189</v>
      </c>
      <c r="D9" s="537" t="s">
        <v>1186</v>
      </c>
      <c r="E9" s="537" t="s">
        <v>712</v>
      </c>
      <c r="F9" s="537" t="s">
        <v>712</v>
      </c>
      <c r="G9" s="537" t="s">
        <v>712</v>
      </c>
      <c r="H9" s="864" t="s">
        <v>713</v>
      </c>
      <c r="I9" s="864" t="s">
        <v>713</v>
      </c>
      <c r="J9" s="864" t="s">
        <v>713</v>
      </c>
      <c r="K9" s="865" t="s">
        <v>712</v>
      </c>
      <c r="L9" s="866" t="s">
        <v>712</v>
      </c>
    </row>
    <row r="10" spans="1:12" ht="18.75" customHeight="1">
      <c r="A10" s="502"/>
      <c r="B10" s="502"/>
      <c r="C10" s="1747"/>
      <c r="D10" s="537" t="s">
        <v>1187</v>
      </c>
      <c r="E10" s="537" t="s">
        <v>714</v>
      </c>
      <c r="F10" s="537" t="s">
        <v>714</v>
      </c>
      <c r="G10" s="864" t="s">
        <v>715</v>
      </c>
      <c r="H10" s="864" t="s">
        <v>715</v>
      </c>
      <c r="I10" s="864" t="s">
        <v>715</v>
      </c>
      <c r="J10" s="864" t="s">
        <v>715</v>
      </c>
      <c r="K10" s="865" t="s">
        <v>714</v>
      </c>
      <c r="L10" s="866" t="s">
        <v>714</v>
      </c>
    </row>
    <row r="11" spans="1:12" ht="18.75" customHeight="1">
      <c r="A11" s="502"/>
      <c r="B11" s="502"/>
      <c r="C11" s="1747"/>
      <c r="D11" s="537" t="s">
        <v>1188</v>
      </c>
      <c r="E11" s="537" t="s">
        <v>714</v>
      </c>
      <c r="F11" s="537" t="s">
        <v>714</v>
      </c>
      <c r="G11" s="864" t="s">
        <v>715</v>
      </c>
      <c r="H11" s="864" t="s">
        <v>715</v>
      </c>
      <c r="I11" s="864" t="s">
        <v>715</v>
      </c>
      <c r="J11" s="864" t="s">
        <v>715</v>
      </c>
      <c r="K11" s="865" t="s">
        <v>714</v>
      </c>
      <c r="L11" s="866" t="s">
        <v>714</v>
      </c>
    </row>
    <row r="12" spans="1:12" ht="18.75" customHeight="1">
      <c r="A12" s="502"/>
      <c r="B12" s="502"/>
      <c r="C12" s="1747" t="s">
        <v>1190</v>
      </c>
      <c r="D12" s="537" t="s">
        <v>1186</v>
      </c>
      <c r="E12" s="537" t="s">
        <v>712</v>
      </c>
      <c r="F12" s="537" t="s">
        <v>712</v>
      </c>
      <c r="G12" s="537" t="s">
        <v>712</v>
      </c>
      <c r="H12" s="537" t="s">
        <v>712</v>
      </c>
      <c r="I12" s="537" t="s">
        <v>712</v>
      </c>
      <c r="J12" s="864" t="s">
        <v>713</v>
      </c>
      <c r="K12" s="865" t="s">
        <v>712</v>
      </c>
      <c r="L12" s="866" t="s">
        <v>712</v>
      </c>
    </row>
    <row r="13" spans="1:12" ht="18.75" customHeight="1">
      <c r="A13" s="502"/>
      <c r="B13" s="502"/>
      <c r="C13" s="1747"/>
      <c r="D13" s="537" t="s">
        <v>1187</v>
      </c>
      <c r="E13" s="537" t="s">
        <v>714</v>
      </c>
      <c r="F13" s="537" t="s">
        <v>714</v>
      </c>
      <c r="G13" s="864" t="s">
        <v>715</v>
      </c>
      <c r="H13" s="537" t="s">
        <v>714</v>
      </c>
      <c r="I13" s="537" t="s">
        <v>714</v>
      </c>
      <c r="J13" s="864" t="s">
        <v>715</v>
      </c>
      <c r="K13" s="865" t="s">
        <v>714</v>
      </c>
      <c r="L13" s="866" t="s">
        <v>714</v>
      </c>
    </row>
    <row r="14" spans="1:12" ht="18.75" customHeight="1">
      <c r="A14" s="502"/>
      <c r="B14" s="502"/>
      <c r="C14" s="1747"/>
      <c r="D14" s="537" t="s">
        <v>1188</v>
      </c>
      <c r="E14" s="537" t="s">
        <v>714</v>
      </c>
      <c r="F14" s="537" t="s">
        <v>714</v>
      </c>
      <c r="G14" s="864" t="s">
        <v>715</v>
      </c>
      <c r="H14" s="537" t="s">
        <v>714</v>
      </c>
      <c r="I14" s="537" t="s">
        <v>714</v>
      </c>
      <c r="J14" s="864" t="s">
        <v>715</v>
      </c>
      <c r="K14" s="865" t="s">
        <v>714</v>
      </c>
      <c r="L14" s="866" t="s">
        <v>714</v>
      </c>
    </row>
    <row r="15" spans="1:12" ht="18.75" customHeight="1">
      <c r="A15" s="502"/>
      <c r="B15" s="502"/>
      <c r="C15" s="1747" t="s">
        <v>1191</v>
      </c>
      <c r="D15" s="537" t="s">
        <v>1186</v>
      </c>
      <c r="E15" s="537" t="s">
        <v>712</v>
      </c>
      <c r="F15" s="537" t="s">
        <v>712</v>
      </c>
      <c r="G15" s="537" t="s">
        <v>712</v>
      </c>
      <c r="H15" s="864" t="s">
        <v>713</v>
      </c>
      <c r="I15" s="537" t="s">
        <v>712</v>
      </c>
      <c r="J15" s="864" t="s">
        <v>713</v>
      </c>
      <c r="K15" s="865" t="s">
        <v>712</v>
      </c>
      <c r="L15" s="866" t="s">
        <v>712</v>
      </c>
    </row>
    <row r="16" spans="1:12" ht="18.75" customHeight="1">
      <c r="A16" s="502"/>
      <c r="B16" s="502"/>
      <c r="C16" s="1747"/>
      <c r="D16" s="537" t="s">
        <v>1187</v>
      </c>
      <c r="E16" s="537" t="s">
        <v>714</v>
      </c>
      <c r="F16" s="537" t="s">
        <v>714</v>
      </c>
      <c r="G16" s="864" t="s">
        <v>715</v>
      </c>
      <c r="H16" s="864" t="s">
        <v>715</v>
      </c>
      <c r="I16" s="537" t="s">
        <v>714</v>
      </c>
      <c r="J16" s="864" t="s">
        <v>715</v>
      </c>
      <c r="K16" s="865" t="s">
        <v>714</v>
      </c>
      <c r="L16" s="866" t="s">
        <v>714</v>
      </c>
    </row>
    <row r="17" spans="1:12" ht="18.75" customHeight="1">
      <c r="A17" s="502"/>
      <c r="B17" s="502"/>
      <c r="C17" s="1747"/>
      <c r="D17" s="537" t="s">
        <v>1188</v>
      </c>
      <c r="E17" s="537" t="s">
        <v>714</v>
      </c>
      <c r="F17" s="537" t="s">
        <v>714</v>
      </c>
      <c r="G17" s="864" t="s">
        <v>715</v>
      </c>
      <c r="H17" s="864" t="s">
        <v>715</v>
      </c>
      <c r="I17" s="537" t="s">
        <v>714</v>
      </c>
      <c r="J17" s="864" t="s">
        <v>715</v>
      </c>
      <c r="K17" s="865" t="s">
        <v>714</v>
      </c>
      <c r="L17" s="866" t="s">
        <v>714</v>
      </c>
    </row>
    <row r="18" spans="1:12" ht="18.75" customHeight="1">
      <c r="A18" s="502"/>
      <c r="B18" s="502"/>
      <c r="C18" s="1750" t="s">
        <v>1192</v>
      </c>
      <c r="D18" s="537" t="s">
        <v>1186</v>
      </c>
      <c r="E18" s="537" t="s">
        <v>712</v>
      </c>
      <c r="F18" s="537" t="s">
        <v>712</v>
      </c>
      <c r="G18" s="537" t="s">
        <v>712</v>
      </c>
      <c r="H18" s="537" t="s">
        <v>712</v>
      </c>
      <c r="I18" s="537" t="s">
        <v>712</v>
      </c>
      <c r="J18" s="864" t="s">
        <v>713</v>
      </c>
      <c r="K18" s="865" t="s">
        <v>712</v>
      </c>
      <c r="L18" s="866" t="s">
        <v>712</v>
      </c>
    </row>
    <row r="19" spans="1:12" ht="18.75" customHeight="1">
      <c r="A19" s="502"/>
      <c r="B19" s="502"/>
      <c r="C19" s="1747"/>
      <c r="D19" s="537" t="s">
        <v>1187</v>
      </c>
      <c r="E19" s="537" t="s">
        <v>714</v>
      </c>
      <c r="F19" s="537" t="s">
        <v>714</v>
      </c>
      <c r="G19" s="864" t="s">
        <v>715</v>
      </c>
      <c r="H19" s="537" t="s">
        <v>714</v>
      </c>
      <c r="I19" s="537" t="s">
        <v>714</v>
      </c>
      <c r="J19" s="864" t="s">
        <v>715</v>
      </c>
      <c r="K19" s="865" t="s">
        <v>714</v>
      </c>
      <c r="L19" s="866" t="s">
        <v>714</v>
      </c>
    </row>
    <row r="20" spans="1:12" ht="18.75" customHeight="1">
      <c r="A20" s="502"/>
      <c r="B20" s="502"/>
      <c r="C20" s="1751"/>
      <c r="D20" s="538" t="s">
        <v>1188</v>
      </c>
      <c r="E20" s="537" t="s">
        <v>714</v>
      </c>
      <c r="F20" s="537" t="s">
        <v>714</v>
      </c>
      <c r="G20" s="864" t="s">
        <v>715</v>
      </c>
      <c r="H20" s="537" t="s">
        <v>714</v>
      </c>
      <c r="I20" s="537" t="s">
        <v>714</v>
      </c>
      <c r="J20" s="864" t="s">
        <v>715</v>
      </c>
      <c r="K20" s="865" t="s">
        <v>714</v>
      </c>
      <c r="L20" s="866" t="s">
        <v>714</v>
      </c>
    </row>
    <row r="21" spans="1:12" ht="18.75" customHeight="1">
      <c r="A21" s="502"/>
      <c r="B21" s="502"/>
      <c r="C21" s="1750" t="s">
        <v>716</v>
      </c>
      <c r="D21" s="537" t="s">
        <v>1186</v>
      </c>
      <c r="E21" s="537" t="s">
        <v>712</v>
      </c>
      <c r="F21" s="537" t="s">
        <v>712</v>
      </c>
      <c r="G21" s="537" t="s">
        <v>712</v>
      </c>
      <c r="H21" s="864" t="s">
        <v>713</v>
      </c>
      <c r="I21" s="537" t="s">
        <v>712</v>
      </c>
      <c r="J21" s="864" t="s">
        <v>713</v>
      </c>
      <c r="K21" s="865" t="s">
        <v>712</v>
      </c>
      <c r="L21" s="866" t="s">
        <v>712</v>
      </c>
    </row>
    <row r="22" spans="1:12" ht="18.75" customHeight="1">
      <c r="A22" s="502"/>
      <c r="B22" s="502"/>
      <c r="C22" s="1747"/>
      <c r="D22" s="537" t="s">
        <v>1187</v>
      </c>
      <c r="E22" s="537" t="s">
        <v>714</v>
      </c>
      <c r="F22" s="537" t="s">
        <v>714</v>
      </c>
      <c r="G22" s="864" t="s">
        <v>715</v>
      </c>
      <c r="H22" s="864" t="s">
        <v>715</v>
      </c>
      <c r="I22" s="537" t="s">
        <v>714</v>
      </c>
      <c r="J22" s="864" t="s">
        <v>715</v>
      </c>
      <c r="K22" s="865" t="s">
        <v>714</v>
      </c>
      <c r="L22" s="866" t="s">
        <v>714</v>
      </c>
    </row>
    <row r="23" spans="1:12" ht="18.75" customHeight="1" thickBot="1">
      <c r="A23" s="502"/>
      <c r="B23" s="502"/>
      <c r="C23" s="1752"/>
      <c r="D23" s="539" t="s">
        <v>1188</v>
      </c>
      <c r="E23" s="539" t="s">
        <v>714</v>
      </c>
      <c r="F23" s="539" t="s">
        <v>714</v>
      </c>
      <c r="G23" s="867" t="s">
        <v>715</v>
      </c>
      <c r="H23" s="867" t="s">
        <v>715</v>
      </c>
      <c r="I23" s="539" t="s">
        <v>714</v>
      </c>
      <c r="J23" s="867" t="s">
        <v>715</v>
      </c>
      <c r="K23" s="868" t="s">
        <v>714</v>
      </c>
      <c r="L23" s="869" t="s">
        <v>714</v>
      </c>
    </row>
    <row r="24" spans="1:2" ht="12.75" customHeight="1">
      <c r="A24" s="502"/>
      <c r="B24" s="502"/>
    </row>
    <row r="25" spans="1:14" ht="16.5" customHeight="1">
      <c r="A25" s="502"/>
      <c r="B25" s="502"/>
      <c r="C25" s="1749" t="s">
        <v>217</v>
      </c>
      <c r="D25" s="1749"/>
      <c r="E25" s="1749"/>
      <c r="F25" s="1749"/>
      <c r="G25" s="1749"/>
      <c r="H25" s="1749"/>
      <c r="I25" s="1749"/>
      <c r="J25" s="1749"/>
      <c r="K25" s="1749"/>
      <c r="L25" s="1749"/>
      <c r="M25" s="540"/>
      <c r="N25" s="540"/>
    </row>
    <row r="26" spans="1:14" ht="26.25" customHeight="1">
      <c r="A26" s="502"/>
      <c r="B26" s="502"/>
      <c r="C26" s="1753" t="s">
        <v>218</v>
      </c>
      <c r="D26" s="1753"/>
      <c r="E26" s="1753"/>
      <c r="F26" s="1753"/>
      <c r="G26" s="1753"/>
      <c r="H26" s="1753"/>
      <c r="I26" s="1753"/>
      <c r="J26" s="1753"/>
      <c r="K26" s="1753"/>
      <c r="L26" s="1753"/>
      <c r="M26" s="540"/>
      <c r="N26" s="540"/>
    </row>
    <row r="27" spans="1:14" ht="13.5">
      <c r="A27" s="502"/>
      <c r="B27" s="502"/>
      <c r="C27" s="1753" t="s">
        <v>208</v>
      </c>
      <c r="D27" s="1754"/>
      <c r="E27" s="1754"/>
      <c r="F27" s="1754"/>
      <c r="G27" s="1754"/>
      <c r="H27" s="1754"/>
      <c r="I27" s="1754"/>
      <c r="J27" s="1754"/>
      <c r="K27" s="1754"/>
      <c r="L27" s="1754"/>
      <c r="M27" s="541"/>
      <c r="N27" s="541"/>
    </row>
    <row r="28" spans="1:12" ht="13.5">
      <c r="A28" s="502"/>
      <c r="B28" s="502"/>
      <c r="C28" s="1748" t="s">
        <v>209</v>
      </c>
      <c r="D28" s="1748"/>
      <c r="E28" s="1748"/>
      <c r="F28" s="1748"/>
      <c r="G28" s="1748"/>
      <c r="H28" s="1748"/>
      <c r="I28" s="1748"/>
      <c r="J28" s="1748"/>
      <c r="K28" s="1748"/>
      <c r="L28" s="1748"/>
    </row>
    <row r="29" spans="1:12" ht="13.5">
      <c r="A29" s="502"/>
      <c r="B29" s="502"/>
      <c r="C29" s="1748" t="s">
        <v>717</v>
      </c>
      <c r="D29" s="1748"/>
      <c r="E29" s="1748"/>
      <c r="F29" s="1748"/>
      <c r="G29" s="1748"/>
      <c r="H29" s="1748"/>
      <c r="I29" s="1748"/>
      <c r="J29" s="1748"/>
      <c r="K29" s="1748"/>
      <c r="L29" s="1748"/>
    </row>
    <row r="30" spans="1:2" ht="13.5">
      <c r="A30" s="502"/>
      <c r="B30" s="502"/>
    </row>
    <row r="32" ht="13.5">
      <c r="B32" s="518"/>
    </row>
  </sheetData>
  <mergeCells count="11">
    <mergeCell ref="C29:L29"/>
    <mergeCell ref="C25:L25"/>
    <mergeCell ref="C28:L28"/>
    <mergeCell ref="C18:C20"/>
    <mergeCell ref="C21:C23"/>
    <mergeCell ref="C26:L26"/>
    <mergeCell ref="C27:L27"/>
    <mergeCell ref="C6:C8"/>
    <mergeCell ref="C9:C11"/>
    <mergeCell ref="C12:C14"/>
    <mergeCell ref="C15:C17"/>
  </mergeCells>
  <printOptions horizontalCentered="1"/>
  <pageMargins left="0.7874015748031497" right="0.7874015748031497" top="0.984251968503937" bottom="0.7874015748031497" header="0.5118110236220472" footer="0.5118110236220472"/>
  <pageSetup firstPageNumber="116" useFirstPageNumber="1" fitToHeight="1" fitToWidth="1" horizontalDpi="600" verticalDpi="600" orientation="landscape" paperSize="9" scale="94" r:id="rId1"/>
  <headerFooter alignWithMargins="0">
    <oddFooter>&amp;R&amp;P</oddFooter>
  </headerFooter>
  <rowBreaks count="1" manualBreakCount="1">
    <brk id="29" max="10" man="1"/>
  </rowBreaks>
</worksheet>
</file>

<file path=xl/worksheets/sheet6.xml><?xml version="1.0" encoding="utf-8"?>
<worksheet xmlns="http://schemas.openxmlformats.org/spreadsheetml/2006/main" xmlns:r="http://schemas.openxmlformats.org/officeDocument/2006/relationships">
  <sheetPr codeName="Sheet41"/>
  <dimension ref="A1:N27"/>
  <sheetViews>
    <sheetView zoomScale="75" zoomScaleNormal="75" zoomScaleSheetLayoutView="100" workbookViewId="0" topLeftCell="A1">
      <selection activeCell="E11" sqref="E11"/>
    </sheetView>
  </sheetViews>
  <sheetFormatPr defaultColWidth="9.140625" defaultRowHeight="15" customHeight="1"/>
  <cols>
    <col min="1" max="2" width="2.7109375" style="1" customWidth="1"/>
    <col min="3" max="3" width="20.57421875" style="4" customWidth="1"/>
    <col min="4" max="4" width="27.57421875" style="4" customWidth="1"/>
    <col min="5" max="10" width="9.7109375" style="4" customWidth="1"/>
    <col min="11" max="12" width="8.8515625" style="4" customWidth="1"/>
    <col min="13" max="14" width="9.7109375" style="4" customWidth="1"/>
    <col min="15" max="16384" width="9.140625" style="4" customWidth="1"/>
  </cols>
  <sheetData>
    <row r="1" spans="1:2" ht="15" customHeight="1">
      <c r="A1" s="481" t="s">
        <v>473</v>
      </c>
      <c r="B1" s="4"/>
    </row>
    <row r="2" spans="2:11" ht="15" customHeight="1" thickBot="1">
      <c r="B2" s="26"/>
      <c r="K2" s="19" t="s">
        <v>465</v>
      </c>
    </row>
    <row r="3" spans="1:14" s="14" customFormat="1" ht="16.5" customHeight="1">
      <c r="A3" s="13"/>
      <c r="B3" s="13"/>
      <c r="C3" s="1315" t="s">
        <v>865</v>
      </c>
      <c r="D3" s="1316"/>
      <c r="E3" s="1303" t="s">
        <v>866</v>
      </c>
      <c r="F3" s="1306" t="s">
        <v>867</v>
      </c>
      <c r="G3" s="1307"/>
      <c r="H3" s="1306" t="s">
        <v>868</v>
      </c>
      <c r="I3" s="1307"/>
      <c r="J3" s="1332" t="s">
        <v>869</v>
      </c>
      <c r="K3" s="1333"/>
      <c r="L3" s="27"/>
      <c r="M3" s="27"/>
      <c r="N3" s="27"/>
    </row>
    <row r="4" spans="1:14" s="14" customFormat="1" ht="16.5" customHeight="1">
      <c r="A4" s="13"/>
      <c r="B4" s="13"/>
      <c r="C4" s="1308"/>
      <c r="D4" s="1309"/>
      <c r="E4" s="1304"/>
      <c r="F4" s="1312" t="s">
        <v>870</v>
      </c>
      <c r="G4" s="1313"/>
      <c r="H4" s="1312" t="s">
        <v>871</v>
      </c>
      <c r="I4" s="1313"/>
      <c r="J4" s="1334"/>
      <c r="K4" s="1311"/>
      <c r="L4" s="27"/>
      <c r="M4" s="27"/>
      <c r="N4" s="27"/>
    </row>
    <row r="5" spans="1:14" s="14" customFormat="1" ht="16.5" customHeight="1">
      <c r="A5" s="13"/>
      <c r="B5" s="13"/>
      <c r="C5" s="1310"/>
      <c r="D5" s="1302"/>
      <c r="E5" s="1305"/>
      <c r="F5" s="28" t="s">
        <v>872</v>
      </c>
      <c r="G5" s="28" t="s">
        <v>873</v>
      </c>
      <c r="H5" s="28" t="s">
        <v>872</v>
      </c>
      <c r="I5" s="28" t="s">
        <v>873</v>
      </c>
      <c r="J5" s="1334"/>
      <c r="K5" s="1311"/>
      <c r="L5" s="27"/>
      <c r="M5" s="27"/>
      <c r="N5" s="27"/>
    </row>
    <row r="6" spans="1:14" s="14" customFormat="1" ht="16.5" customHeight="1">
      <c r="A6" s="13"/>
      <c r="B6" s="13"/>
      <c r="C6" s="1301" t="s">
        <v>231</v>
      </c>
      <c r="D6" s="968" t="s">
        <v>232</v>
      </c>
      <c r="E6" s="999" t="s">
        <v>1002</v>
      </c>
      <c r="F6" s="999" t="s">
        <v>1002</v>
      </c>
      <c r="G6" s="999" t="s">
        <v>1002</v>
      </c>
      <c r="H6" s="999" t="s">
        <v>1002</v>
      </c>
      <c r="I6" s="999" t="s">
        <v>1002</v>
      </c>
      <c r="J6" s="1000"/>
      <c r="K6" s="1001" t="s">
        <v>1002</v>
      </c>
      <c r="L6" s="27"/>
      <c r="M6" s="27"/>
      <c r="N6" s="27"/>
    </row>
    <row r="7" spans="1:14" s="14" customFormat="1" ht="16.5" customHeight="1">
      <c r="A7" s="13"/>
      <c r="B7" s="13"/>
      <c r="C7" s="1301"/>
      <c r="D7" s="968" t="s">
        <v>233</v>
      </c>
      <c r="E7" s="999" t="s">
        <v>1002</v>
      </c>
      <c r="F7" s="999" t="s">
        <v>1002</v>
      </c>
      <c r="G7" s="999" t="s">
        <v>1002</v>
      </c>
      <c r="H7" s="999" t="s">
        <v>1002</v>
      </c>
      <c r="I7" s="999" t="s">
        <v>1002</v>
      </c>
      <c r="J7" s="1000"/>
      <c r="K7" s="1001" t="s">
        <v>1002</v>
      </c>
      <c r="L7" s="27"/>
      <c r="M7" s="27"/>
      <c r="N7" s="27"/>
    </row>
    <row r="8" spans="1:14" s="14" customFormat="1" ht="16.5" customHeight="1">
      <c r="A8" s="13"/>
      <c r="B8" s="13"/>
      <c r="C8" s="1301"/>
      <c r="D8" s="968" t="s">
        <v>234</v>
      </c>
      <c r="E8" s="999" t="s">
        <v>1002</v>
      </c>
      <c r="F8" s="999" t="s">
        <v>1002</v>
      </c>
      <c r="G8" s="999" t="s">
        <v>1002</v>
      </c>
      <c r="H8" s="999" t="s">
        <v>1002</v>
      </c>
      <c r="I8" s="999" t="s">
        <v>1002</v>
      </c>
      <c r="J8" s="1000"/>
      <c r="K8" s="1001" t="s">
        <v>1002</v>
      </c>
      <c r="L8" s="27"/>
      <c r="M8" s="27"/>
      <c r="N8" s="27"/>
    </row>
    <row r="9" spans="1:14" s="14" customFormat="1" ht="16.5" customHeight="1">
      <c r="A9" s="13"/>
      <c r="B9" s="13"/>
      <c r="C9" s="1301"/>
      <c r="D9" s="968" t="s">
        <v>911</v>
      </c>
      <c r="E9" s="999" t="s">
        <v>1002</v>
      </c>
      <c r="F9" s="999" t="s">
        <v>1002</v>
      </c>
      <c r="G9" s="999" t="s">
        <v>1002</v>
      </c>
      <c r="H9" s="999" t="s">
        <v>1002</v>
      </c>
      <c r="I9" s="999" t="s">
        <v>1002</v>
      </c>
      <c r="J9" s="1000"/>
      <c r="K9" s="1001" t="s">
        <v>1002</v>
      </c>
      <c r="L9" s="27"/>
      <c r="M9" s="27"/>
      <c r="N9" s="27"/>
    </row>
    <row r="10" spans="1:14" s="14" customFormat="1" ht="16.5" customHeight="1">
      <c r="A10" s="13"/>
      <c r="B10" s="13"/>
      <c r="C10" s="1301"/>
      <c r="D10" s="968" t="s">
        <v>912</v>
      </c>
      <c r="E10" s="999" t="s">
        <v>1002</v>
      </c>
      <c r="F10" s="999" t="s">
        <v>1002</v>
      </c>
      <c r="G10" s="999" t="s">
        <v>1002</v>
      </c>
      <c r="H10" s="999" t="s">
        <v>1002</v>
      </c>
      <c r="I10" s="999" t="s">
        <v>1002</v>
      </c>
      <c r="J10" s="1000"/>
      <c r="K10" s="1001" t="s">
        <v>1002</v>
      </c>
      <c r="L10" s="27"/>
      <c r="M10" s="27"/>
      <c r="N10" s="27"/>
    </row>
    <row r="11" spans="1:14" s="14" customFormat="1" ht="19.5" customHeight="1">
      <c r="A11" s="13"/>
      <c r="B11" s="13"/>
      <c r="C11" s="1301"/>
      <c r="D11" s="969" t="s">
        <v>1273</v>
      </c>
      <c r="E11" s="1002">
        <v>2</v>
      </c>
      <c r="F11" s="999" t="s">
        <v>1002</v>
      </c>
      <c r="G11" s="1003">
        <v>2</v>
      </c>
      <c r="H11" s="999" t="s">
        <v>1002</v>
      </c>
      <c r="I11" s="999" t="s">
        <v>1002</v>
      </c>
      <c r="J11" s="1004"/>
      <c r="K11" s="1005">
        <v>1</v>
      </c>
      <c r="L11" s="27"/>
      <c r="M11" s="27"/>
      <c r="N11" s="27"/>
    </row>
    <row r="12" spans="1:14" s="14" customFormat="1" ht="19.5" customHeight="1">
      <c r="A12" s="13"/>
      <c r="B12" s="13"/>
      <c r="C12" s="1301"/>
      <c r="D12" s="969" t="s">
        <v>235</v>
      </c>
      <c r="E12" s="999" t="s">
        <v>1002</v>
      </c>
      <c r="F12" s="999" t="s">
        <v>1002</v>
      </c>
      <c r="G12" s="999" t="s">
        <v>1002</v>
      </c>
      <c r="H12" s="999" t="s">
        <v>1002</v>
      </c>
      <c r="I12" s="999" t="s">
        <v>1002</v>
      </c>
      <c r="J12" s="1004"/>
      <c r="K12" s="1001" t="s">
        <v>1002</v>
      </c>
      <c r="L12" s="27"/>
      <c r="M12" s="27"/>
      <c r="N12" s="27"/>
    </row>
    <row r="13" spans="1:14" s="14" customFormat="1" ht="19.5" customHeight="1">
      <c r="A13" s="13"/>
      <c r="B13" s="13"/>
      <c r="C13" s="1301"/>
      <c r="D13" s="969" t="s">
        <v>236</v>
      </c>
      <c r="E13" s="999" t="s">
        <v>1002</v>
      </c>
      <c r="F13" s="999" t="s">
        <v>1002</v>
      </c>
      <c r="G13" s="999" t="s">
        <v>1002</v>
      </c>
      <c r="H13" s="999" t="s">
        <v>1002</v>
      </c>
      <c r="I13" s="999" t="s">
        <v>1002</v>
      </c>
      <c r="J13" s="1004"/>
      <c r="K13" s="1001" t="s">
        <v>1002</v>
      </c>
      <c r="L13" s="27"/>
      <c r="M13" s="27"/>
      <c r="N13" s="27"/>
    </row>
    <row r="14" spans="1:14" s="14" customFormat="1" ht="19.5" customHeight="1">
      <c r="A14" s="13"/>
      <c r="B14" s="13"/>
      <c r="C14" s="1301"/>
      <c r="D14" s="969" t="s">
        <v>915</v>
      </c>
      <c r="E14" s="999" t="s">
        <v>1002</v>
      </c>
      <c r="F14" s="999" t="s">
        <v>1002</v>
      </c>
      <c r="G14" s="999" t="s">
        <v>1002</v>
      </c>
      <c r="H14" s="999" t="s">
        <v>1002</v>
      </c>
      <c r="I14" s="999" t="s">
        <v>1002</v>
      </c>
      <c r="J14" s="1004"/>
      <c r="K14" s="1001" t="s">
        <v>1002</v>
      </c>
      <c r="L14" s="27"/>
      <c r="M14" s="27"/>
      <c r="N14" s="27"/>
    </row>
    <row r="15" spans="1:14" s="14" customFormat="1" ht="19.5" customHeight="1">
      <c r="A15" s="13"/>
      <c r="B15" s="13"/>
      <c r="C15" s="1301"/>
      <c r="D15" s="969" t="s">
        <v>916</v>
      </c>
      <c r="E15" s="1002">
        <v>42</v>
      </c>
      <c r="F15" s="1003">
        <v>84</v>
      </c>
      <c r="G15" s="999" t="s">
        <v>1002</v>
      </c>
      <c r="H15" s="999" t="s">
        <v>1002</v>
      </c>
      <c r="I15" s="999" t="s">
        <v>1002</v>
      </c>
      <c r="J15" s="1004"/>
      <c r="K15" s="1005">
        <v>2</v>
      </c>
      <c r="L15" s="27"/>
      <c r="M15" s="27"/>
      <c r="N15" s="27"/>
    </row>
    <row r="16" spans="1:14" s="14" customFormat="1" ht="19.5" customHeight="1">
      <c r="A16" s="13"/>
      <c r="B16" s="13"/>
      <c r="C16" s="1301"/>
      <c r="D16" s="969" t="s">
        <v>917</v>
      </c>
      <c r="E16" s="999" t="s">
        <v>1002</v>
      </c>
      <c r="F16" s="999" t="s">
        <v>1002</v>
      </c>
      <c r="G16" s="999" t="s">
        <v>1002</v>
      </c>
      <c r="H16" s="999" t="s">
        <v>1002</v>
      </c>
      <c r="I16" s="999" t="s">
        <v>1002</v>
      </c>
      <c r="J16" s="1004"/>
      <c r="K16" s="1001" t="s">
        <v>1002</v>
      </c>
      <c r="L16" s="27"/>
      <c r="M16" s="27"/>
      <c r="N16" s="27"/>
    </row>
    <row r="17" spans="1:14" s="14" customFormat="1" ht="19.5" customHeight="1">
      <c r="A17" s="13"/>
      <c r="B17" s="13"/>
      <c r="C17" s="1301"/>
      <c r="D17" s="969" t="s">
        <v>244</v>
      </c>
      <c r="E17" s="1002">
        <v>44</v>
      </c>
      <c r="F17" s="999" t="s">
        <v>1002</v>
      </c>
      <c r="G17" s="1003">
        <v>106</v>
      </c>
      <c r="H17" s="999" t="s">
        <v>1002</v>
      </c>
      <c r="I17" s="999" t="s">
        <v>1002</v>
      </c>
      <c r="J17" s="1004"/>
      <c r="K17" s="1006">
        <v>2.4</v>
      </c>
      <c r="L17" s="27"/>
      <c r="M17" s="27"/>
      <c r="N17" s="27"/>
    </row>
    <row r="18" spans="1:14" s="14" customFormat="1" ht="19.5" customHeight="1">
      <c r="A18" s="13"/>
      <c r="B18" s="13"/>
      <c r="C18" s="1300" t="s">
        <v>457</v>
      </c>
      <c r="D18" s="1313"/>
      <c r="E18" s="1002">
        <v>88</v>
      </c>
      <c r="F18" s="1003">
        <v>84</v>
      </c>
      <c r="G18" s="1003">
        <v>108</v>
      </c>
      <c r="H18" s="999" t="s">
        <v>1002</v>
      </c>
      <c r="I18" s="999" t="s">
        <v>1002</v>
      </c>
      <c r="J18" s="1004"/>
      <c r="K18" s="1006">
        <v>2.2</v>
      </c>
      <c r="L18" s="27"/>
      <c r="M18" s="27"/>
      <c r="N18" s="27"/>
    </row>
    <row r="19" spans="1:14" s="14" customFormat="1" ht="19.5" customHeight="1">
      <c r="A19" s="13"/>
      <c r="B19" s="13"/>
      <c r="C19" s="1290" t="s">
        <v>918</v>
      </c>
      <c r="D19" s="971" t="s">
        <v>919</v>
      </c>
      <c r="E19" s="999" t="s">
        <v>1002</v>
      </c>
      <c r="F19" s="999" t="s">
        <v>1002</v>
      </c>
      <c r="G19" s="999" t="s">
        <v>1002</v>
      </c>
      <c r="H19" s="999" t="s">
        <v>1002</v>
      </c>
      <c r="I19" s="999" t="s">
        <v>1002</v>
      </c>
      <c r="J19" s="1000"/>
      <c r="K19" s="1001" t="s">
        <v>1002</v>
      </c>
      <c r="L19" s="27"/>
      <c r="M19" s="27"/>
      <c r="N19" s="27"/>
    </row>
    <row r="20" spans="1:14" s="14" customFormat="1" ht="19.5" customHeight="1">
      <c r="A20" s="13"/>
      <c r="B20" s="13"/>
      <c r="C20" s="1291"/>
      <c r="D20" s="971" t="s">
        <v>920</v>
      </c>
      <c r="E20" s="999" t="s">
        <v>1002</v>
      </c>
      <c r="F20" s="999" t="s">
        <v>1002</v>
      </c>
      <c r="G20" s="999" t="s">
        <v>1002</v>
      </c>
      <c r="H20" s="999" t="s">
        <v>1002</v>
      </c>
      <c r="I20" s="999" t="s">
        <v>1002</v>
      </c>
      <c r="J20" s="1000"/>
      <c r="K20" s="1001" t="s">
        <v>1002</v>
      </c>
      <c r="L20" s="27"/>
      <c r="M20" s="27"/>
      <c r="N20" s="27"/>
    </row>
    <row r="21" spans="1:14" s="14" customFormat="1" ht="19.5" customHeight="1">
      <c r="A21" s="13"/>
      <c r="B21" s="13"/>
      <c r="C21" s="1291"/>
      <c r="D21" s="970" t="s">
        <v>921</v>
      </c>
      <c r="E21" s="999" t="s">
        <v>1002</v>
      </c>
      <c r="F21" s="999" t="s">
        <v>1002</v>
      </c>
      <c r="G21" s="999" t="s">
        <v>1002</v>
      </c>
      <c r="H21" s="999" t="s">
        <v>1002</v>
      </c>
      <c r="I21" s="999" t="s">
        <v>1002</v>
      </c>
      <c r="J21" s="1000"/>
      <c r="K21" s="1001" t="s">
        <v>1002</v>
      </c>
      <c r="L21" s="27"/>
      <c r="M21" s="27"/>
      <c r="N21" s="27"/>
    </row>
    <row r="22" spans="1:14" s="14" customFormat="1" ht="19.5" customHeight="1">
      <c r="A22" s="13"/>
      <c r="B22" s="13"/>
      <c r="C22" s="1292"/>
      <c r="D22" s="970" t="s">
        <v>244</v>
      </c>
      <c r="E22" s="999" t="s">
        <v>1002</v>
      </c>
      <c r="F22" s="999" t="s">
        <v>1002</v>
      </c>
      <c r="G22" s="999" t="s">
        <v>1002</v>
      </c>
      <c r="H22" s="999" t="s">
        <v>1002</v>
      </c>
      <c r="I22" s="999" t="s">
        <v>1002</v>
      </c>
      <c r="J22" s="1000"/>
      <c r="K22" s="1001" t="s">
        <v>1002</v>
      </c>
      <c r="L22" s="27"/>
      <c r="M22" s="27"/>
      <c r="N22" s="27"/>
    </row>
    <row r="23" spans="1:14" s="14" customFormat="1" ht="19.5" customHeight="1">
      <c r="A23" s="13"/>
      <c r="B23" s="13"/>
      <c r="C23" s="1300" t="s">
        <v>457</v>
      </c>
      <c r="D23" s="1313"/>
      <c r="E23" s="999" t="s">
        <v>1002</v>
      </c>
      <c r="F23" s="999" t="s">
        <v>1002</v>
      </c>
      <c r="G23" s="999" t="s">
        <v>1002</v>
      </c>
      <c r="H23" s="999" t="s">
        <v>1002</v>
      </c>
      <c r="I23" s="999" t="s">
        <v>1002</v>
      </c>
      <c r="J23" s="1000"/>
      <c r="K23" s="1001" t="s">
        <v>1002</v>
      </c>
      <c r="L23" s="27"/>
      <c r="M23" s="27"/>
      <c r="N23" s="27"/>
    </row>
    <row r="24" spans="1:14" s="14" customFormat="1" ht="19.5" customHeight="1" thickBot="1">
      <c r="A24" s="13"/>
      <c r="B24" s="13"/>
      <c r="C24" s="1293" t="s">
        <v>1100</v>
      </c>
      <c r="D24" s="1294"/>
      <c r="E24" s="1007">
        <v>88</v>
      </c>
      <c r="F24" s="1007">
        <v>84</v>
      </c>
      <c r="G24" s="1007">
        <v>108</v>
      </c>
      <c r="H24" s="1007" t="s">
        <v>1002</v>
      </c>
      <c r="I24" s="1007" t="s">
        <v>1002</v>
      </c>
      <c r="J24" s="1008"/>
      <c r="K24" s="1009">
        <v>2.2</v>
      </c>
      <c r="L24" s="27"/>
      <c r="M24" s="27"/>
      <c r="N24" s="27"/>
    </row>
    <row r="25" spans="1:14" s="14" customFormat="1" ht="8.25" customHeight="1">
      <c r="A25" s="13"/>
      <c r="B25" s="13"/>
      <c r="C25" s="27"/>
      <c r="D25" s="27"/>
      <c r="E25" s="27"/>
      <c r="F25" s="27"/>
      <c r="G25" s="27"/>
      <c r="H25" s="27"/>
      <c r="I25" s="27"/>
      <c r="J25" s="27"/>
      <c r="K25" s="27"/>
      <c r="L25" s="27"/>
      <c r="M25" s="27"/>
      <c r="N25" s="27"/>
    </row>
    <row r="26" spans="1:14" s="14" customFormat="1" ht="17.25" customHeight="1">
      <c r="A26" s="13"/>
      <c r="B26" s="13"/>
      <c r="C26" s="13" t="s">
        <v>875</v>
      </c>
      <c r="D26" s="27"/>
      <c r="E26" s="27"/>
      <c r="F26" s="27"/>
      <c r="G26" s="27"/>
      <c r="H26" s="27"/>
      <c r="I26" s="27"/>
      <c r="J26" s="27"/>
      <c r="K26" s="27"/>
      <c r="L26" s="27"/>
      <c r="M26" s="27"/>
      <c r="N26" s="27"/>
    </row>
    <row r="27" spans="3:8" ht="15" customHeight="1">
      <c r="C27" s="1314" t="s">
        <v>1272</v>
      </c>
      <c r="D27" s="1314"/>
      <c r="E27" s="1314"/>
      <c r="F27" s="1314"/>
      <c r="G27" s="1314"/>
      <c r="H27" s="1314"/>
    </row>
  </sheetData>
  <mergeCells count="13">
    <mergeCell ref="C19:C22"/>
    <mergeCell ref="C23:D23"/>
    <mergeCell ref="C24:D24"/>
    <mergeCell ref="J3:K5"/>
    <mergeCell ref="F4:G4"/>
    <mergeCell ref="H4:I4"/>
    <mergeCell ref="C27:H27"/>
    <mergeCell ref="C3:D5"/>
    <mergeCell ref="E3:E5"/>
    <mergeCell ref="F3:G3"/>
    <mergeCell ref="H3:I3"/>
    <mergeCell ref="C18:D18"/>
    <mergeCell ref="C6:C17"/>
  </mergeCells>
  <printOptions/>
  <pageMargins left="0.7874015748031497" right="0.7874015748031497" top="0.984251968503937" bottom="0.984251968503937" header="0.5118110236220472" footer="0.5118110236220472"/>
  <pageSetup firstPageNumber="7" useFirstPageNumber="1" horizontalDpi="600" verticalDpi="600" orientation="landscape" paperSize="9"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codeName="Sheet411"/>
  <dimension ref="A1:P25"/>
  <sheetViews>
    <sheetView zoomScale="75" zoomScaleNormal="75" zoomScaleSheetLayoutView="100" workbookViewId="0" topLeftCell="A1">
      <selection activeCell="A20" sqref="A20"/>
    </sheetView>
  </sheetViews>
  <sheetFormatPr defaultColWidth="9.140625" defaultRowHeight="15" customHeight="1"/>
  <cols>
    <col min="1" max="2" width="2.7109375" style="1" customWidth="1"/>
    <col min="3" max="3" width="20.57421875" style="4" customWidth="1"/>
    <col min="4" max="4" width="17.8515625" style="4" customWidth="1"/>
    <col min="5" max="11" width="10.00390625" style="4" customWidth="1"/>
    <col min="12" max="12" width="14.7109375" style="4" customWidth="1"/>
    <col min="13" max="14" width="9.7109375" style="4" customWidth="1"/>
    <col min="15" max="16384" width="9.140625" style="4" customWidth="1"/>
  </cols>
  <sheetData>
    <row r="1" spans="1:7" s="14" customFormat="1" ht="15" customHeight="1">
      <c r="A1" s="78" t="s">
        <v>474</v>
      </c>
      <c r="B1" s="7"/>
      <c r="C1" s="7"/>
      <c r="D1" s="7"/>
      <c r="E1" s="7"/>
      <c r="F1" s="7"/>
      <c r="G1" s="7"/>
    </row>
    <row r="2" spans="1:11" s="14" customFormat="1" ht="15" customHeight="1" thickBot="1">
      <c r="A2" s="13"/>
      <c r="B2" s="31"/>
      <c r="C2" s="7"/>
      <c r="D2" s="7"/>
      <c r="E2" s="7"/>
      <c r="F2" s="7"/>
      <c r="G2" s="7"/>
      <c r="H2" s="7"/>
      <c r="I2" s="32"/>
      <c r="J2" s="32"/>
      <c r="K2" s="32" t="s">
        <v>466</v>
      </c>
    </row>
    <row r="3" spans="1:15" s="14" customFormat="1" ht="18" customHeight="1">
      <c r="A3" s="13"/>
      <c r="B3" s="13"/>
      <c r="C3" s="1315" t="s">
        <v>865</v>
      </c>
      <c r="D3" s="1316"/>
      <c r="E3" s="1303" t="s">
        <v>866</v>
      </c>
      <c r="F3" s="1306" t="s">
        <v>1242</v>
      </c>
      <c r="G3" s="1307"/>
      <c r="H3" s="1306" t="s">
        <v>876</v>
      </c>
      <c r="I3" s="1307"/>
      <c r="J3" s="1332" t="s">
        <v>877</v>
      </c>
      <c r="K3" s="1333"/>
      <c r="L3" s="33"/>
      <c r="M3" s="33"/>
      <c r="N3" s="34"/>
      <c r="O3" s="33"/>
    </row>
    <row r="4" spans="1:15" s="14" customFormat="1" ht="18" customHeight="1">
      <c r="A4" s="13"/>
      <c r="B4" s="13"/>
      <c r="C4" s="1308"/>
      <c r="D4" s="1309"/>
      <c r="E4" s="1304"/>
      <c r="F4" s="1312" t="s">
        <v>878</v>
      </c>
      <c r="G4" s="1313"/>
      <c r="H4" s="1312" t="s">
        <v>879</v>
      </c>
      <c r="I4" s="1313"/>
      <c r="J4" s="1334"/>
      <c r="K4" s="1311"/>
      <c r="L4" s="11"/>
      <c r="M4" s="11"/>
      <c r="N4" s="11"/>
      <c r="O4" s="11"/>
    </row>
    <row r="5" spans="1:15" s="14" customFormat="1" ht="18" customHeight="1">
      <c r="A5" s="13"/>
      <c r="B5" s="13"/>
      <c r="C5" s="1310"/>
      <c r="D5" s="1302"/>
      <c r="E5" s="1305"/>
      <c r="F5" s="28" t="s">
        <v>872</v>
      </c>
      <c r="G5" s="28" t="s">
        <v>873</v>
      </c>
      <c r="H5" s="28" t="s">
        <v>872</v>
      </c>
      <c r="I5" s="28" t="s">
        <v>873</v>
      </c>
      <c r="J5" s="1334"/>
      <c r="K5" s="1311"/>
      <c r="L5" s="11"/>
      <c r="M5" s="11"/>
      <c r="N5" s="11"/>
      <c r="O5" s="11"/>
    </row>
    <row r="6" spans="1:15" s="807" customFormat="1" ht="19.5" customHeight="1">
      <c r="A6" s="802"/>
      <c r="B6" s="802"/>
      <c r="C6" s="1295" t="s">
        <v>231</v>
      </c>
      <c r="D6" s="792" t="s">
        <v>971</v>
      </c>
      <c r="E6" s="1010">
        <v>2</v>
      </c>
      <c r="F6" s="1011">
        <v>0</v>
      </c>
      <c r="G6" s="1011">
        <v>18</v>
      </c>
      <c r="H6" s="1003" t="s">
        <v>292</v>
      </c>
      <c r="I6" s="1003" t="s">
        <v>292</v>
      </c>
      <c r="J6" s="1201">
        <f>(F6+G6)/E6</f>
        <v>9</v>
      </c>
      <c r="K6" s="889"/>
      <c r="L6" s="890"/>
      <c r="M6" s="890"/>
      <c r="N6" s="890"/>
      <c r="O6" s="890"/>
    </row>
    <row r="7" spans="1:15" s="807" customFormat="1" ht="19.5" customHeight="1">
      <c r="A7" s="802"/>
      <c r="B7" s="802"/>
      <c r="C7" s="1296"/>
      <c r="D7" s="792" t="s">
        <v>972</v>
      </c>
      <c r="E7" s="1010">
        <v>1</v>
      </c>
      <c r="F7" s="1011">
        <v>0</v>
      </c>
      <c r="G7" s="1011">
        <v>8</v>
      </c>
      <c r="H7" s="1003"/>
      <c r="I7" s="1003"/>
      <c r="J7" s="1201">
        <f>(F7+G7)/E7</f>
        <v>8</v>
      </c>
      <c r="K7" s="889"/>
      <c r="L7" s="890"/>
      <c r="M7" s="890"/>
      <c r="N7" s="890"/>
      <c r="O7" s="890"/>
    </row>
    <row r="8" spans="1:15" s="807" customFormat="1" ht="19.5" customHeight="1">
      <c r="A8" s="802"/>
      <c r="B8" s="802"/>
      <c r="C8" s="1296"/>
      <c r="D8" s="792" t="s">
        <v>912</v>
      </c>
      <c r="E8" s="1010">
        <v>4</v>
      </c>
      <c r="F8" s="1011">
        <v>16</v>
      </c>
      <c r="G8" s="1011">
        <v>73</v>
      </c>
      <c r="H8" s="1003" t="s">
        <v>302</v>
      </c>
      <c r="I8" s="1003" t="s">
        <v>302</v>
      </c>
      <c r="J8" s="1012">
        <f>(F8+G8)/E8</f>
        <v>22.25</v>
      </c>
      <c r="K8" s="889"/>
      <c r="L8" s="890"/>
      <c r="M8" s="890"/>
      <c r="N8" s="890"/>
      <c r="O8" s="890"/>
    </row>
    <row r="9" spans="1:15" s="807" customFormat="1" ht="19.5" customHeight="1">
      <c r="A9" s="802"/>
      <c r="B9" s="802"/>
      <c r="C9" s="1296"/>
      <c r="D9" s="1015" t="s">
        <v>913</v>
      </c>
      <c r="E9" s="1010">
        <v>1</v>
      </c>
      <c r="F9" s="1011">
        <v>0</v>
      </c>
      <c r="G9" s="1011">
        <v>6</v>
      </c>
      <c r="H9" s="1003" t="s">
        <v>302</v>
      </c>
      <c r="I9" s="1003" t="s">
        <v>302</v>
      </c>
      <c r="J9" s="1201">
        <f aca="true" t="shared" si="0" ref="J9:J17">(F9+G9)/E9</f>
        <v>6</v>
      </c>
      <c r="K9" s="889"/>
      <c r="L9" s="890"/>
      <c r="M9" s="890"/>
      <c r="N9" s="890"/>
      <c r="O9" s="890"/>
    </row>
    <row r="10" spans="1:15" s="807" customFormat="1" ht="18">
      <c r="A10" s="802"/>
      <c r="B10" s="802"/>
      <c r="C10" s="1296"/>
      <c r="D10" s="1223" t="s">
        <v>236</v>
      </c>
      <c r="E10" s="1010">
        <v>2</v>
      </c>
      <c r="F10" s="1011">
        <v>0</v>
      </c>
      <c r="G10" s="1011">
        <v>16</v>
      </c>
      <c r="H10" s="1003" t="s">
        <v>302</v>
      </c>
      <c r="I10" s="1003" t="s">
        <v>302</v>
      </c>
      <c r="J10" s="1201">
        <f t="shared" si="0"/>
        <v>8</v>
      </c>
      <c r="K10" s="889"/>
      <c r="L10" s="890"/>
      <c r="M10" s="890"/>
      <c r="N10" s="890"/>
      <c r="O10" s="890"/>
    </row>
    <row r="11" spans="1:15" s="807" customFormat="1" ht="19.5" customHeight="1">
      <c r="A11" s="802"/>
      <c r="B11" s="802"/>
      <c r="C11" s="1296"/>
      <c r="D11" s="1016" t="s">
        <v>915</v>
      </c>
      <c r="E11" s="1010">
        <v>2</v>
      </c>
      <c r="F11" s="1011">
        <v>0</v>
      </c>
      <c r="G11" s="1011">
        <v>26</v>
      </c>
      <c r="H11" s="1003" t="s">
        <v>300</v>
      </c>
      <c r="I11" s="1003" t="s">
        <v>300</v>
      </c>
      <c r="J11" s="1201">
        <f t="shared" si="0"/>
        <v>13</v>
      </c>
      <c r="K11" s="889"/>
      <c r="L11" s="890"/>
      <c r="M11" s="890"/>
      <c r="N11" s="890"/>
      <c r="O11" s="890"/>
    </row>
    <row r="12" spans="1:15" s="807" customFormat="1" ht="19.5" customHeight="1">
      <c r="A12" s="802"/>
      <c r="B12" s="802"/>
      <c r="C12" s="1296"/>
      <c r="D12" s="1016" t="s">
        <v>916</v>
      </c>
      <c r="E12" s="1010">
        <v>1</v>
      </c>
      <c r="F12" s="1011">
        <v>0</v>
      </c>
      <c r="G12" s="1011">
        <v>32</v>
      </c>
      <c r="H12" s="1003" t="s">
        <v>300</v>
      </c>
      <c r="I12" s="1003" t="s">
        <v>300</v>
      </c>
      <c r="J12" s="1201">
        <f t="shared" si="0"/>
        <v>32</v>
      </c>
      <c r="K12" s="889"/>
      <c r="L12" s="890"/>
      <c r="M12" s="890"/>
      <c r="N12" s="890"/>
      <c r="O12" s="890"/>
    </row>
    <row r="13" spans="1:15" s="807" customFormat="1" ht="19.5" customHeight="1">
      <c r="A13" s="802"/>
      <c r="B13" s="802"/>
      <c r="C13" s="1297"/>
      <c r="D13" s="1016" t="s">
        <v>917</v>
      </c>
      <c r="E13" s="1010">
        <v>1</v>
      </c>
      <c r="F13" s="1011">
        <v>0</v>
      </c>
      <c r="G13" s="1011">
        <v>10</v>
      </c>
      <c r="H13" s="1003" t="s">
        <v>300</v>
      </c>
      <c r="I13" s="1003" t="s">
        <v>300</v>
      </c>
      <c r="J13" s="1201">
        <f t="shared" si="0"/>
        <v>10</v>
      </c>
      <c r="K13" s="889"/>
      <c r="L13" s="890"/>
      <c r="M13" s="890"/>
      <c r="N13" s="890"/>
      <c r="O13" s="890"/>
    </row>
    <row r="14" spans="1:15" s="807" customFormat="1" ht="19.5" customHeight="1">
      <c r="A14" s="802"/>
      <c r="B14" s="802"/>
      <c r="C14" s="1298" t="s">
        <v>874</v>
      </c>
      <c r="D14" s="1299"/>
      <c r="E14" s="1010">
        <f>SUM(E6:E13)</f>
        <v>14</v>
      </c>
      <c r="F14" s="1011">
        <f>SUM(F6:F13)</f>
        <v>16</v>
      </c>
      <c r="G14" s="1011">
        <f>SUM(G6:G13)</f>
        <v>189</v>
      </c>
      <c r="H14" s="1011">
        <f>SUM(H6:H13)</f>
        <v>0</v>
      </c>
      <c r="I14" s="1011">
        <f>SUM(I6:I13)</f>
        <v>0</v>
      </c>
      <c r="J14" s="1012">
        <f>(F14+G14)/E14</f>
        <v>14.642857142857142</v>
      </c>
      <c r="K14" s="889"/>
      <c r="L14" s="890"/>
      <c r="M14" s="890"/>
      <c r="N14" s="890"/>
      <c r="O14" s="890"/>
    </row>
    <row r="15" spans="1:15" s="14" customFormat="1" ht="19.5" customHeight="1">
      <c r="A15" s="13"/>
      <c r="B15" s="13"/>
      <c r="C15" s="1290" t="s">
        <v>918</v>
      </c>
      <c r="D15" s="1017" t="s">
        <v>919</v>
      </c>
      <c r="E15" s="1003">
        <v>6</v>
      </c>
      <c r="F15" s="1003">
        <v>0</v>
      </c>
      <c r="G15" s="1003">
        <v>146</v>
      </c>
      <c r="H15" s="1003" t="s">
        <v>302</v>
      </c>
      <c r="I15" s="1003" t="s">
        <v>302</v>
      </c>
      <c r="J15" s="1012">
        <f t="shared" si="0"/>
        <v>24.333333333333332</v>
      </c>
      <c r="K15" s="891"/>
      <c r="L15" s="35"/>
      <c r="M15" s="35"/>
      <c r="N15" s="35"/>
      <c r="O15" s="11"/>
    </row>
    <row r="16" spans="1:15" s="14" customFormat="1" ht="19.5" customHeight="1">
      <c r="A16" s="13"/>
      <c r="B16" s="13"/>
      <c r="C16" s="1291"/>
      <c r="D16" s="1017" t="s">
        <v>920</v>
      </c>
      <c r="E16" s="1003">
        <v>29</v>
      </c>
      <c r="F16" s="1003">
        <v>0</v>
      </c>
      <c r="G16" s="1003">
        <v>712</v>
      </c>
      <c r="H16" s="1003" t="s">
        <v>302</v>
      </c>
      <c r="I16" s="1003" t="s">
        <v>302</v>
      </c>
      <c r="J16" s="1012">
        <f t="shared" si="0"/>
        <v>24.551724137931036</v>
      </c>
      <c r="K16" s="891"/>
      <c r="L16" s="35"/>
      <c r="M16" s="35"/>
      <c r="N16" s="35"/>
      <c r="O16" s="11"/>
    </row>
    <row r="17" spans="1:15" s="14" customFormat="1" ht="19.5" customHeight="1">
      <c r="A17" s="13"/>
      <c r="B17" s="13"/>
      <c r="C17" s="1291"/>
      <c r="D17" s="1017" t="s">
        <v>921</v>
      </c>
      <c r="E17" s="1003">
        <v>5</v>
      </c>
      <c r="F17" s="1003">
        <v>0</v>
      </c>
      <c r="G17" s="1003">
        <v>128</v>
      </c>
      <c r="H17" s="1003" t="s">
        <v>325</v>
      </c>
      <c r="I17" s="1003" t="s">
        <v>325</v>
      </c>
      <c r="J17" s="1012">
        <f t="shared" si="0"/>
        <v>25.6</v>
      </c>
      <c r="K17" s="891"/>
      <c r="L17" s="35"/>
      <c r="M17" s="35"/>
      <c r="N17" s="35"/>
      <c r="O17" s="11"/>
    </row>
    <row r="18" spans="1:11" s="27" customFormat="1" ht="19.5" customHeight="1">
      <c r="A18" s="13"/>
      <c r="B18" s="13"/>
      <c r="C18" s="1300" t="s">
        <v>874</v>
      </c>
      <c r="D18" s="1313"/>
      <c r="E18" s="1013">
        <f>SUM(E15:E17)</f>
        <v>40</v>
      </c>
      <c r="F18" s="1013">
        <f>SUM(F15:F17)</f>
        <v>0</v>
      </c>
      <c r="G18" s="1013">
        <f>SUM(G15:G17)</f>
        <v>986</v>
      </c>
      <c r="H18" s="1013">
        <f>SUM(H15:H17)</f>
        <v>0</v>
      </c>
      <c r="I18" s="1013">
        <f>SUM(I15:I17)</f>
        <v>0</v>
      </c>
      <c r="J18" s="1012">
        <f>(F18+G18)/E18</f>
        <v>24.65</v>
      </c>
      <c r="K18" s="892"/>
    </row>
    <row r="19" spans="1:15" s="37" customFormat="1" ht="19.5" customHeight="1" thickBot="1">
      <c r="A19" s="13"/>
      <c r="B19" s="13"/>
      <c r="C19" s="1287" t="s">
        <v>1100</v>
      </c>
      <c r="D19" s="1288"/>
      <c r="E19" s="1007">
        <f>SUM(E18,E14)</f>
        <v>54</v>
      </c>
      <c r="F19" s="1007">
        <f>SUM(F18,F14)</f>
        <v>16</v>
      </c>
      <c r="G19" s="1007">
        <f>SUM(G18,G14)</f>
        <v>1175</v>
      </c>
      <c r="H19" s="1007">
        <f>SUM(H18,H14)</f>
        <v>0</v>
      </c>
      <c r="I19" s="1007">
        <f>SUM(I18,I14)</f>
        <v>0</v>
      </c>
      <c r="J19" s="1014">
        <f>(F19+G19)/E19</f>
        <v>22.055555555555557</v>
      </c>
      <c r="K19" s="893"/>
      <c r="L19" s="36"/>
      <c r="M19" s="36"/>
      <c r="N19" s="36"/>
      <c r="O19" s="36"/>
    </row>
    <row r="20" spans="1:14" s="37" customFormat="1" ht="9" customHeight="1">
      <c r="A20" s="13"/>
      <c r="B20" s="13"/>
      <c r="C20" s="23"/>
      <c r="D20" s="27"/>
      <c r="E20" s="27"/>
      <c r="F20" s="27"/>
      <c r="G20" s="27"/>
      <c r="H20" s="27"/>
      <c r="I20" s="27"/>
      <c r="J20" s="27"/>
      <c r="K20" s="36"/>
      <c r="L20" s="36"/>
      <c r="M20" s="36"/>
      <c r="N20" s="36"/>
    </row>
    <row r="21" spans="1:16" s="14" customFormat="1" ht="50.25" customHeight="1">
      <c r="A21" s="13"/>
      <c r="B21" s="13"/>
      <c r="C21" s="1286" t="s">
        <v>1113</v>
      </c>
      <c r="D21" s="1286"/>
      <c r="E21" s="1286"/>
      <c r="F21" s="1286"/>
      <c r="G21" s="1286"/>
      <c r="H21" s="1286"/>
      <c r="I21" s="1286"/>
      <c r="J21" s="1286"/>
      <c r="K21" s="1286"/>
      <c r="L21" s="38"/>
      <c r="M21" s="39"/>
      <c r="N21" s="39"/>
      <c r="O21" s="39"/>
      <c r="P21" s="39"/>
    </row>
    <row r="22" spans="1:16" s="14" customFormat="1" ht="44.25" customHeight="1">
      <c r="A22" s="13"/>
      <c r="B22" s="13"/>
      <c r="C22" s="1286" t="s">
        <v>843</v>
      </c>
      <c r="D22" s="1286"/>
      <c r="E22" s="1286"/>
      <c r="F22" s="1286"/>
      <c r="G22" s="1286"/>
      <c r="H22" s="1286"/>
      <c r="I22" s="1286"/>
      <c r="J22" s="1286"/>
      <c r="K22" s="1286"/>
      <c r="L22" s="40"/>
      <c r="M22" s="39"/>
      <c r="N22" s="39"/>
      <c r="O22" s="39"/>
      <c r="P22" s="39"/>
    </row>
    <row r="23" spans="1:16" s="14" customFormat="1" ht="15" customHeight="1">
      <c r="A23" s="13"/>
      <c r="B23" s="13"/>
      <c r="C23" s="1314" t="s">
        <v>326</v>
      </c>
      <c r="D23" s="1314"/>
      <c r="E23" s="1314"/>
      <c r="F23" s="1314"/>
      <c r="G23" s="1314"/>
      <c r="H23" s="1314"/>
      <c r="I23" s="39"/>
      <c r="J23" s="39"/>
      <c r="K23" s="39"/>
      <c r="L23" s="39"/>
      <c r="M23" s="39"/>
      <c r="N23" s="39"/>
      <c r="O23" s="39"/>
      <c r="P23" s="39"/>
    </row>
    <row r="24" spans="1:3" s="14" customFormat="1" ht="15" customHeight="1">
      <c r="A24" s="13"/>
      <c r="C24" s="39" t="s">
        <v>880</v>
      </c>
    </row>
    <row r="25" spans="1:2" s="14" customFormat="1" ht="15" customHeight="1">
      <c r="A25" s="13"/>
      <c r="B25" s="13"/>
    </row>
  </sheetData>
  <mergeCells count="15">
    <mergeCell ref="C15:C17"/>
    <mergeCell ref="C21:K21"/>
    <mergeCell ref="C22:K22"/>
    <mergeCell ref="C23:H23"/>
    <mergeCell ref="C18:D18"/>
    <mergeCell ref="C19:D19"/>
    <mergeCell ref="C6:C13"/>
    <mergeCell ref="C14:D14"/>
    <mergeCell ref="C3:D5"/>
    <mergeCell ref="J3:K5"/>
    <mergeCell ref="H4:I4"/>
    <mergeCell ref="E3:E5"/>
    <mergeCell ref="F3:G3"/>
    <mergeCell ref="H3:I3"/>
    <mergeCell ref="F4:G4"/>
  </mergeCells>
  <printOptions/>
  <pageMargins left="0.7874015748031497" right="0.7874015748031497" top="0.984251968503937" bottom="0.7874015748031497" header="0.5118110236220472" footer="0.5118110236220472"/>
  <pageSetup firstPageNumber="8" useFirstPageNumber="1" horizontalDpi="600" verticalDpi="600" orientation="landscape" paperSize="9"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24"/>
  <sheetViews>
    <sheetView zoomScale="75" zoomScaleNormal="75" workbookViewId="0" topLeftCell="A1">
      <selection activeCell="L16" sqref="L16"/>
    </sheetView>
  </sheetViews>
  <sheetFormatPr defaultColWidth="9.140625" defaultRowHeight="15" customHeight="1"/>
  <cols>
    <col min="1" max="2" width="2.7109375" style="1" customWidth="1"/>
    <col min="3" max="3" width="18.28125" style="4" customWidth="1"/>
    <col min="4" max="4" width="37.7109375" style="4" customWidth="1"/>
    <col min="5" max="13" width="11.421875" style="4" customWidth="1"/>
    <col min="14" max="15" width="9.7109375" style="4" customWidth="1"/>
    <col min="16" max="16384" width="9.140625" style="4" customWidth="1"/>
  </cols>
  <sheetData>
    <row r="1" spans="1:4" ht="15" customHeight="1">
      <c r="A1" s="546" t="s">
        <v>475</v>
      </c>
      <c r="B1" s="14"/>
      <c r="C1" s="14"/>
      <c r="D1" s="14"/>
    </row>
    <row r="2" ht="15" customHeight="1" thickBot="1">
      <c r="M2" s="32" t="s">
        <v>467</v>
      </c>
    </row>
    <row r="3" spans="1:13" s="14" customFormat="1" ht="15" customHeight="1">
      <c r="A3" s="13"/>
      <c r="B3" s="13"/>
      <c r="C3" s="1315" t="s">
        <v>860</v>
      </c>
      <c r="D3" s="1282"/>
      <c r="E3" s="1281" t="s">
        <v>257</v>
      </c>
      <c r="F3" s="1284"/>
      <c r="G3" s="1285"/>
      <c r="H3" s="1281" t="s">
        <v>262</v>
      </c>
      <c r="I3" s="1284"/>
      <c r="J3" s="1285"/>
      <c r="K3" s="1284" t="s">
        <v>723</v>
      </c>
      <c r="L3" s="1284"/>
      <c r="M3" s="1285"/>
    </row>
    <row r="4" spans="1:13" s="14" customFormat="1" ht="24" customHeight="1">
      <c r="A4" s="13"/>
      <c r="B4" s="13"/>
      <c r="C4" s="1308"/>
      <c r="D4" s="1283"/>
      <c r="E4" s="972" t="s">
        <v>881</v>
      </c>
      <c r="F4" s="41" t="s">
        <v>882</v>
      </c>
      <c r="G4" s="107" t="s">
        <v>883</v>
      </c>
      <c r="H4" s="972" t="s">
        <v>881</v>
      </c>
      <c r="I4" s="41" t="s">
        <v>882</v>
      </c>
      <c r="J4" s="107" t="s">
        <v>883</v>
      </c>
      <c r="K4" s="973" t="s">
        <v>881</v>
      </c>
      <c r="L4" s="41" t="s">
        <v>882</v>
      </c>
      <c r="M4" s="107" t="s">
        <v>883</v>
      </c>
    </row>
    <row r="5" spans="1:13" s="14" customFormat="1" ht="21" customHeight="1">
      <c r="A5" s="13"/>
      <c r="B5" s="13"/>
      <c r="C5" s="1290" t="s">
        <v>290</v>
      </c>
      <c r="D5" s="974" t="s">
        <v>291</v>
      </c>
      <c r="E5" s="975">
        <v>38</v>
      </c>
      <c r="F5" s="29">
        <v>37</v>
      </c>
      <c r="G5" s="976">
        <f>F5/E5*100</f>
        <v>97.36842105263158</v>
      </c>
      <c r="H5" s="29">
        <v>40</v>
      </c>
      <c r="I5" s="29">
        <v>39</v>
      </c>
      <c r="J5" s="976">
        <f aca="true" t="shared" si="0" ref="J5:J21">I5/H5*100</f>
        <v>97.5</v>
      </c>
      <c r="K5" s="29">
        <v>36</v>
      </c>
      <c r="L5" s="29">
        <v>36</v>
      </c>
      <c r="M5" s="1202">
        <f>L5/K5*100</f>
        <v>100</v>
      </c>
    </row>
    <row r="6" spans="1:13" s="14" customFormat="1" ht="21" customHeight="1">
      <c r="A6" s="13"/>
      <c r="B6" s="13"/>
      <c r="C6" s="1291"/>
      <c r="D6" s="974" t="s">
        <v>294</v>
      </c>
      <c r="E6" s="975">
        <v>140</v>
      </c>
      <c r="F6" s="29">
        <v>136</v>
      </c>
      <c r="G6" s="976">
        <f aca="true" t="shared" si="1" ref="G6:G21">F6/E6*100</f>
        <v>97.14285714285714</v>
      </c>
      <c r="H6" s="29">
        <v>139</v>
      </c>
      <c r="I6" s="29">
        <v>135</v>
      </c>
      <c r="J6" s="976">
        <f t="shared" si="0"/>
        <v>97.12230215827337</v>
      </c>
      <c r="K6" s="29">
        <v>133</v>
      </c>
      <c r="L6" s="29">
        <v>125</v>
      </c>
      <c r="M6" s="1202">
        <f aca="true" t="shared" si="2" ref="M6:M21">L6/K6*100</f>
        <v>93.98496240601504</v>
      </c>
    </row>
    <row r="7" spans="1:13" s="14" customFormat="1" ht="21" customHeight="1">
      <c r="A7" s="13"/>
      <c r="B7" s="13"/>
      <c r="C7" s="1291"/>
      <c r="D7" s="974" t="s">
        <v>297</v>
      </c>
      <c r="E7" s="975">
        <v>37</v>
      </c>
      <c r="F7" s="29">
        <v>36</v>
      </c>
      <c r="G7" s="976">
        <f t="shared" si="1"/>
        <v>97.2972972972973</v>
      </c>
      <c r="H7" s="29">
        <v>35</v>
      </c>
      <c r="I7" s="29">
        <v>34</v>
      </c>
      <c r="J7" s="976">
        <f t="shared" si="0"/>
        <v>97.14285714285714</v>
      </c>
      <c r="K7" s="29">
        <v>33</v>
      </c>
      <c r="L7" s="29">
        <v>32</v>
      </c>
      <c r="M7" s="1202">
        <f t="shared" si="2"/>
        <v>96.96969696969697</v>
      </c>
    </row>
    <row r="8" spans="1:13" s="14" customFormat="1" ht="21" customHeight="1">
      <c r="A8" s="13"/>
      <c r="B8" s="13"/>
      <c r="C8" s="1291"/>
      <c r="D8" s="974" t="s">
        <v>299</v>
      </c>
      <c r="E8" s="975">
        <v>31</v>
      </c>
      <c r="F8" s="29">
        <v>30</v>
      </c>
      <c r="G8" s="976">
        <f t="shared" si="1"/>
        <v>96.7741935483871</v>
      </c>
      <c r="H8" s="29">
        <v>29</v>
      </c>
      <c r="I8" s="29">
        <v>29</v>
      </c>
      <c r="J8" s="1202">
        <f t="shared" si="0"/>
        <v>100</v>
      </c>
      <c r="K8" s="29">
        <v>30</v>
      </c>
      <c r="L8" s="29">
        <v>30</v>
      </c>
      <c r="M8" s="1202">
        <f t="shared" si="2"/>
        <v>100</v>
      </c>
    </row>
    <row r="9" spans="1:13" s="14" customFormat="1" ht="21" customHeight="1">
      <c r="A9" s="13"/>
      <c r="B9" s="13"/>
      <c r="C9" s="1291"/>
      <c r="D9" s="974" t="s">
        <v>301</v>
      </c>
      <c r="E9" s="975">
        <v>63</v>
      </c>
      <c r="F9" s="29">
        <v>62</v>
      </c>
      <c r="G9" s="976">
        <f t="shared" si="1"/>
        <v>98.4126984126984</v>
      </c>
      <c r="H9" s="29">
        <v>64</v>
      </c>
      <c r="I9" s="29">
        <v>62</v>
      </c>
      <c r="J9" s="976">
        <f t="shared" si="0"/>
        <v>96.875</v>
      </c>
      <c r="K9" s="29">
        <v>61</v>
      </c>
      <c r="L9" s="29">
        <v>60</v>
      </c>
      <c r="M9" s="976">
        <f t="shared" si="2"/>
        <v>98.36065573770492</v>
      </c>
    </row>
    <row r="10" spans="1:13" s="14" customFormat="1" ht="21" customHeight="1">
      <c r="A10" s="13"/>
      <c r="B10" s="13"/>
      <c r="C10" s="1291"/>
      <c r="D10" s="974" t="s">
        <v>756</v>
      </c>
      <c r="E10" s="975">
        <v>190</v>
      </c>
      <c r="F10" s="29">
        <v>186</v>
      </c>
      <c r="G10" s="976">
        <f t="shared" si="1"/>
        <v>97.89473684210527</v>
      </c>
      <c r="H10" s="29">
        <v>180</v>
      </c>
      <c r="I10" s="29">
        <v>171</v>
      </c>
      <c r="J10" s="1202">
        <f t="shared" si="0"/>
        <v>95</v>
      </c>
      <c r="K10" s="29">
        <v>197</v>
      </c>
      <c r="L10" s="29">
        <v>194</v>
      </c>
      <c r="M10" s="976">
        <f t="shared" si="2"/>
        <v>98.47715736040608</v>
      </c>
    </row>
    <row r="11" spans="1:13" s="14" customFormat="1" ht="21" customHeight="1">
      <c r="A11" s="13"/>
      <c r="B11" s="13"/>
      <c r="C11" s="1291"/>
      <c r="D11" s="988" t="s">
        <v>757</v>
      </c>
      <c r="E11" s="975">
        <v>38</v>
      </c>
      <c r="F11" s="29">
        <v>37</v>
      </c>
      <c r="G11" s="976">
        <f t="shared" si="1"/>
        <v>97.36842105263158</v>
      </c>
      <c r="H11" s="29">
        <v>33</v>
      </c>
      <c r="I11" s="29">
        <v>32</v>
      </c>
      <c r="J11" s="1202">
        <f t="shared" si="0"/>
        <v>96.96969696969697</v>
      </c>
      <c r="K11" s="29">
        <v>39</v>
      </c>
      <c r="L11" s="29">
        <v>39</v>
      </c>
      <c r="M11" s="1202">
        <f t="shared" si="2"/>
        <v>100</v>
      </c>
    </row>
    <row r="12" spans="1:13" s="14" customFormat="1" ht="21" customHeight="1">
      <c r="A12" s="13"/>
      <c r="B12" s="13"/>
      <c r="C12" s="1291"/>
      <c r="D12" s="988" t="s">
        <v>758</v>
      </c>
      <c r="E12" s="975">
        <v>42</v>
      </c>
      <c r="F12" s="29">
        <v>42</v>
      </c>
      <c r="G12" s="1202">
        <f t="shared" si="1"/>
        <v>100</v>
      </c>
      <c r="H12" s="29">
        <v>47</v>
      </c>
      <c r="I12" s="29">
        <v>47</v>
      </c>
      <c r="J12" s="1202">
        <f t="shared" si="0"/>
        <v>100</v>
      </c>
      <c r="K12" s="29">
        <v>43</v>
      </c>
      <c r="L12" s="29">
        <v>43</v>
      </c>
      <c r="M12" s="1202">
        <f t="shared" si="2"/>
        <v>100</v>
      </c>
    </row>
    <row r="13" spans="1:13" s="14" customFormat="1" ht="21" customHeight="1">
      <c r="A13" s="13"/>
      <c r="B13" s="13"/>
      <c r="C13" s="1291"/>
      <c r="D13" s="977" t="s">
        <v>759</v>
      </c>
      <c r="E13" s="975">
        <v>85</v>
      </c>
      <c r="F13" s="29">
        <v>80</v>
      </c>
      <c r="G13" s="976">
        <f t="shared" si="1"/>
        <v>94.11764705882352</v>
      </c>
      <c r="H13" s="29">
        <v>90</v>
      </c>
      <c r="I13" s="29">
        <v>86</v>
      </c>
      <c r="J13" s="976">
        <f t="shared" si="0"/>
        <v>95.55555555555556</v>
      </c>
      <c r="K13" s="29">
        <v>88</v>
      </c>
      <c r="L13" s="29">
        <v>81</v>
      </c>
      <c r="M13" s="1202">
        <f t="shared" si="2"/>
        <v>92.04545454545455</v>
      </c>
    </row>
    <row r="14" spans="1:13" s="14" customFormat="1" ht="21" customHeight="1">
      <c r="A14" s="13"/>
      <c r="B14" s="13"/>
      <c r="C14" s="1291"/>
      <c r="D14" s="974" t="s">
        <v>760</v>
      </c>
      <c r="E14" s="975">
        <v>128</v>
      </c>
      <c r="F14" s="29">
        <v>124</v>
      </c>
      <c r="G14" s="976">
        <f t="shared" si="1"/>
        <v>96.875</v>
      </c>
      <c r="H14" s="29">
        <v>133</v>
      </c>
      <c r="I14" s="29">
        <v>128</v>
      </c>
      <c r="J14" s="976">
        <f t="shared" si="0"/>
        <v>96.2406015037594</v>
      </c>
      <c r="K14" s="29">
        <v>134</v>
      </c>
      <c r="L14" s="29">
        <v>130</v>
      </c>
      <c r="M14" s="1202">
        <f t="shared" si="2"/>
        <v>97.01492537313433</v>
      </c>
    </row>
    <row r="15" spans="1:13" s="14" customFormat="1" ht="21" customHeight="1">
      <c r="A15" s="13"/>
      <c r="B15" s="13"/>
      <c r="C15" s="1292"/>
      <c r="D15" s="977" t="s">
        <v>387</v>
      </c>
      <c r="E15" s="975">
        <v>73</v>
      </c>
      <c r="F15" s="29">
        <v>64</v>
      </c>
      <c r="G15" s="976">
        <f t="shared" si="1"/>
        <v>87.67123287671232</v>
      </c>
      <c r="H15" s="29">
        <v>70</v>
      </c>
      <c r="I15" s="29">
        <v>65</v>
      </c>
      <c r="J15" s="976">
        <f t="shared" si="0"/>
        <v>92.85714285714286</v>
      </c>
      <c r="K15" s="29">
        <v>76</v>
      </c>
      <c r="L15" s="29">
        <v>61</v>
      </c>
      <c r="M15" s="976">
        <f t="shared" si="2"/>
        <v>80.26315789473685</v>
      </c>
    </row>
    <row r="16" spans="1:13" s="14" customFormat="1" ht="21" customHeight="1" thickBot="1">
      <c r="A16" s="13"/>
      <c r="B16" s="13"/>
      <c r="C16" s="1287" t="s">
        <v>791</v>
      </c>
      <c r="D16" s="1289"/>
      <c r="E16" s="978">
        <v>865</v>
      </c>
      <c r="F16" s="106">
        <f>SUM(F5:F15)</f>
        <v>834</v>
      </c>
      <c r="G16" s="979">
        <f t="shared" si="1"/>
        <v>96.41618497109826</v>
      </c>
      <c r="H16" s="106">
        <v>860</v>
      </c>
      <c r="I16" s="106">
        <f>SUM(I5:I15)</f>
        <v>828</v>
      </c>
      <c r="J16" s="979">
        <f t="shared" si="0"/>
        <v>96.27906976744185</v>
      </c>
      <c r="K16" s="106">
        <v>870</v>
      </c>
      <c r="L16" s="106">
        <f>SUM(L5:L15)</f>
        <v>831</v>
      </c>
      <c r="M16" s="979">
        <f t="shared" si="2"/>
        <v>95.51724137931035</v>
      </c>
    </row>
    <row r="17" spans="3:13" ht="25.5" customHeight="1">
      <c r="C17" s="1290" t="s">
        <v>129</v>
      </c>
      <c r="D17" s="974" t="s">
        <v>314</v>
      </c>
      <c r="E17" s="980">
        <v>46</v>
      </c>
      <c r="F17" s="981">
        <v>44</v>
      </c>
      <c r="G17" s="982">
        <f t="shared" si="1"/>
        <v>95.65217391304348</v>
      </c>
      <c r="H17" s="980">
        <v>46</v>
      </c>
      <c r="I17" s="981">
        <v>44</v>
      </c>
      <c r="J17" s="982">
        <f t="shared" si="0"/>
        <v>95.65217391304348</v>
      </c>
      <c r="K17" s="174">
        <v>44</v>
      </c>
      <c r="L17" s="30">
        <v>44</v>
      </c>
      <c r="M17" s="1204">
        <f t="shared" si="2"/>
        <v>100</v>
      </c>
    </row>
    <row r="18" spans="3:13" ht="25.5" customHeight="1">
      <c r="C18" s="1291"/>
      <c r="D18" s="989" t="s">
        <v>315</v>
      </c>
      <c r="E18" s="975">
        <v>126</v>
      </c>
      <c r="F18" s="29">
        <v>118</v>
      </c>
      <c r="G18" s="983">
        <f t="shared" si="1"/>
        <v>93.65079365079364</v>
      </c>
      <c r="H18" s="975">
        <v>115</v>
      </c>
      <c r="I18" s="29">
        <v>106</v>
      </c>
      <c r="J18" s="983">
        <f t="shared" si="0"/>
        <v>92.17391304347827</v>
      </c>
      <c r="K18" s="970">
        <v>120</v>
      </c>
      <c r="L18" s="29">
        <v>110</v>
      </c>
      <c r="M18" s="983">
        <f t="shared" si="2"/>
        <v>91.66666666666666</v>
      </c>
    </row>
    <row r="19" spans="3:13" ht="25.5" customHeight="1">
      <c r="C19" s="1292"/>
      <c r="D19" s="990" t="s">
        <v>316</v>
      </c>
      <c r="E19" s="81">
        <v>76</v>
      </c>
      <c r="F19" s="42">
        <v>73</v>
      </c>
      <c r="G19" s="983">
        <f t="shared" si="1"/>
        <v>96.05263157894737</v>
      </c>
      <c r="H19" s="81">
        <v>70</v>
      </c>
      <c r="I19" s="42">
        <v>66</v>
      </c>
      <c r="J19" s="983">
        <f t="shared" si="0"/>
        <v>94.28571428571428</v>
      </c>
      <c r="K19" s="177">
        <v>65</v>
      </c>
      <c r="L19" s="42">
        <v>61</v>
      </c>
      <c r="M19" s="983">
        <f t="shared" si="2"/>
        <v>93.84615384615384</v>
      </c>
    </row>
    <row r="20" spans="3:13" ht="25.5" customHeight="1" thickBot="1">
      <c r="C20" s="1287" t="s">
        <v>791</v>
      </c>
      <c r="D20" s="1289"/>
      <c r="E20" s="978">
        <f>SUM(E17:E19)</f>
        <v>248</v>
      </c>
      <c r="F20" s="106">
        <f>SUM(F17:F19)</f>
        <v>235</v>
      </c>
      <c r="G20" s="979">
        <f t="shared" si="1"/>
        <v>94.75806451612904</v>
      </c>
      <c r="H20" s="978">
        <f>SUM(H17:H19)</f>
        <v>231</v>
      </c>
      <c r="I20" s="106">
        <f>SUM(I17:I19)</f>
        <v>216</v>
      </c>
      <c r="J20" s="979">
        <f t="shared" si="0"/>
        <v>93.5064935064935</v>
      </c>
      <c r="K20" s="984">
        <f>SUM(K17:K19)</f>
        <v>229</v>
      </c>
      <c r="L20" s="106">
        <f>SUM(L17:L19)</f>
        <v>215</v>
      </c>
      <c r="M20" s="979">
        <f t="shared" si="2"/>
        <v>93.88646288209607</v>
      </c>
    </row>
    <row r="21" spans="3:13" ht="25.5" customHeight="1" thickBot="1">
      <c r="C21" s="1287" t="s">
        <v>808</v>
      </c>
      <c r="D21" s="1289"/>
      <c r="E21" s="985">
        <f>SUM(E16+E20)</f>
        <v>1113</v>
      </c>
      <c r="F21" s="127">
        <f>SUM(F16+F20)</f>
        <v>1069</v>
      </c>
      <c r="G21" s="1203">
        <f t="shared" si="1"/>
        <v>96.04672057502246</v>
      </c>
      <c r="H21" s="985">
        <f>SUM(H16+H20)</f>
        <v>1091</v>
      </c>
      <c r="I21" s="127">
        <f>SUM(I16+I20)</f>
        <v>1044</v>
      </c>
      <c r="J21" s="986">
        <f t="shared" si="0"/>
        <v>95.69202566452796</v>
      </c>
      <c r="K21" s="987">
        <f>SUM(K16+K20)</f>
        <v>1099</v>
      </c>
      <c r="L21" s="127">
        <f>SUM(L16+L20)</f>
        <v>1046</v>
      </c>
      <c r="M21" s="986">
        <f t="shared" si="2"/>
        <v>95.1774340309372</v>
      </c>
    </row>
    <row r="22" spans="3:4" ht="15" customHeight="1">
      <c r="C22" s="12"/>
      <c r="D22" s="12"/>
    </row>
    <row r="23" spans="3:13" ht="15" customHeight="1">
      <c r="C23" s="1330" t="s">
        <v>1248</v>
      </c>
      <c r="D23" s="1330"/>
      <c r="E23" s="1330"/>
      <c r="F23" s="1330"/>
      <c r="G23" s="1330"/>
      <c r="H23" s="1330"/>
      <c r="I23" s="1330"/>
      <c r="J23" s="1330"/>
      <c r="K23" s="1330"/>
      <c r="L23" s="1330"/>
      <c r="M23" s="1330"/>
    </row>
    <row r="24" spans="3:4" ht="15" customHeight="1">
      <c r="C24" s="12"/>
      <c r="D24" s="12"/>
    </row>
  </sheetData>
  <sheetProtection/>
  <mergeCells count="10">
    <mergeCell ref="C5:C15"/>
    <mergeCell ref="K3:M3"/>
    <mergeCell ref="H3:J3"/>
    <mergeCell ref="E3:G3"/>
    <mergeCell ref="C3:D4"/>
    <mergeCell ref="C23:M23"/>
    <mergeCell ref="C16:D16"/>
    <mergeCell ref="C17:C19"/>
    <mergeCell ref="C20:D20"/>
    <mergeCell ref="C21:D21"/>
  </mergeCells>
  <printOptions/>
  <pageMargins left="0.7874015748031497" right="0.72" top="0.984251968503937" bottom="0.984251968503937" header="0.5118110236220472" footer="0.5118110236220472"/>
  <pageSetup firstPageNumber="9" useFirstPageNumber="1" fitToHeight="1" fitToWidth="1" horizontalDpi="600" verticalDpi="600" orientation="landscape" paperSize="9" scale="88"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dimension ref="A1:K29"/>
  <sheetViews>
    <sheetView zoomScale="75" zoomScaleNormal="75" workbookViewId="0" topLeftCell="A1">
      <selection activeCell="F20" sqref="F20"/>
    </sheetView>
  </sheetViews>
  <sheetFormatPr defaultColWidth="9.140625" defaultRowHeight="15" customHeight="1"/>
  <cols>
    <col min="1" max="2" width="2.7109375" style="1" customWidth="1"/>
    <col min="3" max="3" width="18.28125" style="4" customWidth="1"/>
    <col min="4" max="4" width="16.421875" style="4" customWidth="1"/>
    <col min="5" max="10" width="11.421875" style="4" customWidth="1"/>
    <col min="11" max="11" width="28.57421875" style="4" customWidth="1"/>
    <col min="12" max="12" width="2.421875" style="4" customWidth="1"/>
    <col min="13" max="13" width="11.421875" style="4" customWidth="1"/>
    <col min="14" max="15" width="9.7109375" style="4" customWidth="1"/>
    <col min="16" max="16384" width="9.140625" style="4" customWidth="1"/>
  </cols>
  <sheetData>
    <row r="1" spans="1:3" ht="15" customHeight="1">
      <c r="A1" s="481" t="s">
        <v>476</v>
      </c>
      <c r="B1" s="4"/>
      <c r="C1" s="481"/>
    </row>
    <row r="2" spans="10:11" ht="15" customHeight="1" thickBot="1">
      <c r="J2" s="32"/>
      <c r="K2" s="32" t="s">
        <v>468</v>
      </c>
    </row>
    <row r="3" spans="1:11" s="14" customFormat="1" ht="15" customHeight="1">
      <c r="A3" s="13"/>
      <c r="B3" s="44"/>
      <c r="C3" s="1271" t="s">
        <v>884</v>
      </c>
      <c r="D3" s="1272"/>
      <c r="E3" s="108" t="s">
        <v>885</v>
      </c>
      <c r="F3" s="593" t="s">
        <v>263</v>
      </c>
      <c r="G3" s="593" t="s">
        <v>258</v>
      </c>
      <c r="H3" s="593" t="s">
        <v>257</v>
      </c>
      <c r="I3" s="593" t="s">
        <v>262</v>
      </c>
      <c r="J3" s="593" t="s">
        <v>723</v>
      </c>
      <c r="K3" s="109" t="s">
        <v>609</v>
      </c>
    </row>
    <row r="4" spans="1:11" s="14" customFormat="1" ht="15" customHeight="1">
      <c r="A4" s="13"/>
      <c r="B4" s="44"/>
      <c r="C4" s="1276" t="s">
        <v>1011</v>
      </c>
      <c r="D4" s="1273" t="s">
        <v>1012</v>
      </c>
      <c r="E4" s="45" t="s">
        <v>886</v>
      </c>
      <c r="F4" s="1098">
        <v>55</v>
      </c>
      <c r="G4" s="1098">
        <v>70</v>
      </c>
      <c r="H4" s="1098">
        <v>53</v>
      </c>
      <c r="I4" s="1098">
        <v>58</v>
      </c>
      <c r="J4" s="1117">
        <v>68</v>
      </c>
      <c r="K4" s="110" t="s">
        <v>1020</v>
      </c>
    </row>
    <row r="5" spans="1:11" s="14" customFormat="1" ht="15" customHeight="1">
      <c r="A5" s="13"/>
      <c r="B5" s="44"/>
      <c r="C5" s="1277"/>
      <c r="D5" s="1274"/>
      <c r="E5" s="45" t="s">
        <v>887</v>
      </c>
      <c r="F5" s="1098" t="s">
        <v>385</v>
      </c>
      <c r="G5" s="1098" t="s">
        <v>385</v>
      </c>
      <c r="H5" s="1098" t="s">
        <v>385</v>
      </c>
      <c r="I5" s="1098" t="s">
        <v>385</v>
      </c>
      <c r="J5" s="1098" t="s">
        <v>385</v>
      </c>
      <c r="K5" s="110" t="s">
        <v>385</v>
      </c>
    </row>
    <row r="6" spans="1:11" s="14" customFormat="1" ht="15" customHeight="1">
      <c r="A6" s="13"/>
      <c r="B6" s="44"/>
      <c r="C6" s="1277"/>
      <c r="D6" s="1274"/>
      <c r="E6" s="45" t="s">
        <v>888</v>
      </c>
      <c r="F6" s="1098" t="s">
        <v>1021</v>
      </c>
      <c r="G6" s="1098" t="s">
        <v>1021</v>
      </c>
      <c r="H6" s="1098" t="s">
        <v>1021</v>
      </c>
      <c r="I6" s="1098" t="s">
        <v>1021</v>
      </c>
      <c r="J6" s="1098" t="s">
        <v>1021</v>
      </c>
      <c r="K6" s="110" t="s">
        <v>1021</v>
      </c>
    </row>
    <row r="7" spans="1:11" s="14" customFormat="1" ht="15" customHeight="1">
      <c r="A7" s="13"/>
      <c r="B7" s="44"/>
      <c r="C7" s="1277"/>
      <c r="D7" s="1275"/>
      <c r="E7" s="45" t="s">
        <v>736</v>
      </c>
      <c r="F7" s="1098" t="s">
        <v>1022</v>
      </c>
      <c r="G7" s="1098" t="s">
        <v>1022</v>
      </c>
      <c r="H7" s="1098" t="s">
        <v>1022</v>
      </c>
      <c r="I7" s="1098" t="s">
        <v>1022</v>
      </c>
      <c r="J7" s="1098" t="s">
        <v>1022</v>
      </c>
      <c r="K7" s="110" t="s">
        <v>1022</v>
      </c>
    </row>
    <row r="8" spans="1:11" s="14" customFormat="1" ht="15" customHeight="1">
      <c r="A8" s="13"/>
      <c r="B8" s="44"/>
      <c r="C8" s="1277"/>
      <c r="D8" s="1273" t="s">
        <v>1013</v>
      </c>
      <c r="E8" s="45" t="s">
        <v>886</v>
      </c>
      <c r="F8" s="1098">
        <v>9</v>
      </c>
      <c r="G8" s="1098">
        <v>10</v>
      </c>
      <c r="H8" s="1098">
        <v>14</v>
      </c>
      <c r="I8" s="1098">
        <v>10</v>
      </c>
      <c r="J8" s="1117">
        <v>10</v>
      </c>
      <c r="K8" s="110" t="s">
        <v>1020</v>
      </c>
    </row>
    <row r="9" spans="1:11" s="14" customFormat="1" ht="15" customHeight="1">
      <c r="A9" s="13"/>
      <c r="B9" s="44"/>
      <c r="C9" s="1277"/>
      <c r="D9" s="1274"/>
      <c r="E9" s="45" t="s">
        <v>887</v>
      </c>
      <c r="F9" s="1098" t="s">
        <v>385</v>
      </c>
      <c r="G9" s="1098" t="s">
        <v>385</v>
      </c>
      <c r="H9" s="1098" t="s">
        <v>385</v>
      </c>
      <c r="I9" s="1098" t="s">
        <v>385</v>
      </c>
      <c r="J9" s="1098" t="s">
        <v>385</v>
      </c>
      <c r="K9" s="110" t="s">
        <v>385</v>
      </c>
    </row>
    <row r="10" spans="1:11" s="14" customFormat="1" ht="15" customHeight="1">
      <c r="A10" s="13"/>
      <c r="B10" s="44"/>
      <c r="C10" s="1277"/>
      <c r="D10" s="1274"/>
      <c r="E10" s="45" t="s">
        <v>888</v>
      </c>
      <c r="F10" s="1098" t="s">
        <v>1021</v>
      </c>
      <c r="G10" s="1098" t="s">
        <v>1021</v>
      </c>
      <c r="H10" s="1098" t="s">
        <v>1021</v>
      </c>
      <c r="I10" s="1098" t="s">
        <v>1021</v>
      </c>
      <c r="J10" s="1098" t="s">
        <v>1021</v>
      </c>
      <c r="K10" s="110" t="s">
        <v>1021</v>
      </c>
    </row>
    <row r="11" spans="1:11" s="14" customFormat="1" ht="15" customHeight="1">
      <c r="A11" s="13"/>
      <c r="B11" s="44"/>
      <c r="C11" s="1277"/>
      <c r="D11" s="1275"/>
      <c r="E11" s="45" t="s">
        <v>736</v>
      </c>
      <c r="F11" s="1098" t="s">
        <v>1022</v>
      </c>
      <c r="G11" s="1098" t="s">
        <v>1022</v>
      </c>
      <c r="H11" s="1098" t="s">
        <v>1022</v>
      </c>
      <c r="I11" s="1098" t="s">
        <v>1022</v>
      </c>
      <c r="J11" s="1098" t="s">
        <v>1022</v>
      </c>
      <c r="K11" s="110" t="s">
        <v>1022</v>
      </c>
    </row>
    <row r="12" spans="1:11" s="14" customFormat="1" ht="15" customHeight="1">
      <c r="A12" s="13"/>
      <c r="B12" s="44"/>
      <c r="C12" s="1277"/>
      <c r="D12" s="1273" t="s">
        <v>1014</v>
      </c>
      <c r="E12" s="45" t="s">
        <v>886</v>
      </c>
      <c r="F12" s="1098" t="s">
        <v>1020</v>
      </c>
      <c r="G12" s="1098">
        <v>8</v>
      </c>
      <c r="H12" s="1098">
        <v>13</v>
      </c>
      <c r="I12" s="1098">
        <v>12</v>
      </c>
      <c r="J12" s="1117">
        <v>8</v>
      </c>
      <c r="K12" s="110" t="s">
        <v>1015</v>
      </c>
    </row>
    <row r="13" spans="1:11" s="14" customFormat="1" ht="15" customHeight="1">
      <c r="A13" s="13"/>
      <c r="B13" s="44"/>
      <c r="C13" s="1277"/>
      <c r="D13" s="1274"/>
      <c r="E13" s="45" t="s">
        <v>887</v>
      </c>
      <c r="F13" s="1098" t="s">
        <v>385</v>
      </c>
      <c r="G13" s="1098" t="s">
        <v>385</v>
      </c>
      <c r="H13" s="1098" t="s">
        <v>385</v>
      </c>
      <c r="I13" s="1098" t="s">
        <v>385</v>
      </c>
      <c r="J13" s="1098" t="s">
        <v>385</v>
      </c>
      <c r="K13" s="110" t="s">
        <v>385</v>
      </c>
    </row>
    <row r="14" spans="1:11" s="14" customFormat="1" ht="15" customHeight="1">
      <c r="A14" s="13"/>
      <c r="B14" s="44"/>
      <c r="C14" s="1277"/>
      <c r="D14" s="1274"/>
      <c r="E14" s="45" t="s">
        <v>888</v>
      </c>
      <c r="F14" s="1098" t="s">
        <v>1021</v>
      </c>
      <c r="G14" s="1098" t="s">
        <v>1021</v>
      </c>
      <c r="H14" s="1098" t="s">
        <v>1021</v>
      </c>
      <c r="I14" s="1098" t="s">
        <v>1021</v>
      </c>
      <c r="J14" s="1098" t="s">
        <v>1021</v>
      </c>
      <c r="K14" s="110" t="s">
        <v>1021</v>
      </c>
    </row>
    <row r="15" spans="1:11" s="14" customFormat="1" ht="15" customHeight="1">
      <c r="A15" s="13"/>
      <c r="B15" s="44"/>
      <c r="C15" s="1277"/>
      <c r="D15" s="1274"/>
      <c r="E15" s="45" t="s">
        <v>736</v>
      </c>
      <c r="F15" s="1098" t="s">
        <v>1022</v>
      </c>
      <c r="G15" s="1098" t="s">
        <v>1022</v>
      </c>
      <c r="H15" s="1098" t="s">
        <v>1022</v>
      </c>
      <c r="I15" s="1098" t="s">
        <v>1022</v>
      </c>
      <c r="J15" s="1098" t="s">
        <v>1022</v>
      </c>
      <c r="K15" s="110" t="s">
        <v>1022</v>
      </c>
    </row>
    <row r="16" spans="1:11" s="14" customFormat="1" ht="15" customHeight="1">
      <c r="A16" s="13"/>
      <c r="B16" s="44"/>
      <c r="C16" s="1277"/>
      <c r="D16" s="1273" t="s">
        <v>1016</v>
      </c>
      <c r="E16" s="45" t="s">
        <v>886</v>
      </c>
      <c r="F16" s="1098">
        <v>17</v>
      </c>
      <c r="G16" s="1098">
        <v>25</v>
      </c>
      <c r="H16" s="1098">
        <v>25</v>
      </c>
      <c r="I16" s="1098">
        <v>36</v>
      </c>
      <c r="J16" s="1117">
        <v>34</v>
      </c>
      <c r="K16" s="110" t="s">
        <v>1020</v>
      </c>
    </row>
    <row r="17" spans="1:11" s="14" customFormat="1" ht="15" customHeight="1">
      <c r="A17" s="13"/>
      <c r="B17" s="44"/>
      <c r="C17" s="1277"/>
      <c r="D17" s="1274"/>
      <c r="E17" s="45" t="s">
        <v>887</v>
      </c>
      <c r="F17" s="1098" t="s">
        <v>385</v>
      </c>
      <c r="G17" s="1098" t="s">
        <v>385</v>
      </c>
      <c r="H17" s="1098" t="s">
        <v>385</v>
      </c>
      <c r="I17" s="1098" t="s">
        <v>385</v>
      </c>
      <c r="J17" s="1098" t="s">
        <v>385</v>
      </c>
      <c r="K17" s="110" t="s">
        <v>385</v>
      </c>
    </row>
    <row r="18" spans="1:11" s="14" customFormat="1" ht="15" customHeight="1">
      <c r="A18" s="13"/>
      <c r="B18" s="44"/>
      <c r="C18" s="1277"/>
      <c r="D18" s="1274"/>
      <c r="E18" s="45" t="s">
        <v>888</v>
      </c>
      <c r="F18" s="1098" t="s">
        <v>1021</v>
      </c>
      <c r="G18" s="1098" t="s">
        <v>1021</v>
      </c>
      <c r="H18" s="1098" t="s">
        <v>1021</v>
      </c>
      <c r="I18" s="1098" t="s">
        <v>1021</v>
      </c>
      <c r="J18" s="1098" t="s">
        <v>1021</v>
      </c>
      <c r="K18" s="110" t="s">
        <v>1021</v>
      </c>
    </row>
    <row r="19" spans="1:11" s="14" customFormat="1" ht="15" customHeight="1">
      <c r="A19" s="13"/>
      <c r="B19" s="44"/>
      <c r="C19" s="1277"/>
      <c r="D19" s="1274"/>
      <c r="E19" s="45" t="s">
        <v>736</v>
      </c>
      <c r="F19" s="1098" t="s">
        <v>1022</v>
      </c>
      <c r="G19" s="1098" t="s">
        <v>1022</v>
      </c>
      <c r="H19" s="1098" t="s">
        <v>1022</v>
      </c>
      <c r="I19" s="1098" t="s">
        <v>1022</v>
      </c>
      <c r="J19" s="1098" t="s">
        <v>1022</v>
      </c>
      <c r="K19" s="110" t="s">
        <v>1022</v>
      </c>
    </row>
    <row r="20" spans="1:11" s="14" customFormat="1" ht="15" customHeight="1">
      <c r="A20" s="13"/>
      <c r="B20" s="44"/>
      <c r="C20" s="1277"/>
      <c r="D20" s="1273" t="s">
        <v>1017</v>
      </c>
      <c r="E20" s="45" t="s">
        <v>886</v>
      </c>
      <c r="F20" s="1098">
        <v>7</v>
      </c>
      <c r="G20" s="1098">
        <v>5</v>
      </c>
      <c r="H20" s="1098">
        <v>5</v>
      </c>
      <c r="I20" s="1098">
        <v>5</v>
      </c>
      <c r="J20" s="1117">
        <v>9</v>
      </c>
      <c r="K20" s="110" t="s">
        <v>1020</v>
      </c>
    </row>
    <row r="21" spans="1:11" s="14" customFormat="1" ht="15" customHeight="1">
      <c r="A21" s="13"/>
      <c r="B21" s="44"/>
      <c r="C21" s="1277"/>
      <c r="D21" s="1274"/>
      <c r="E21" s="45" t="s">
        <v>887</v>
      </c>
      <c r="F21" s="1098" t="s">
        <v>385</v>
      </c>
      <c r="G21" s="1098" t="s">
        <v>385</v>
      </c>
      <c r="H21" s="1098" t="s">
        <v>385</v>
      </c>
      <c r="I21" s="1098" t="s">
        <v>385</v>
      </c>
      <c r="J21" s="1098" t="s">
        <v>385</v>
      </c>
      <c r="K21" s="110" t="s">
        <v>385</v>
      </c>
    </row>
    <row r="22" spans="1:11" s="14" customFormat="1" ht="15" customHeight="1">
      <c r="A22" s="13"/>
      <c r="B22" s="44"/>
      <c r="C22" s="1277"/>
      <c r="D22" s="1274"/>
      <c r="E22" s="45" t="s">
        <v>888</v>
      </c>
      <c r="F22" s="1098" t="s">
        <v>1021</v>
      </c>
      <c r="G22" s="1098" t="s">
        <v>1021</v>
      </c>
      <c r="H22" s="1098" t="s">
        <v>1021</v>
      </c>
      <c r="I22" s="1098" t="s">
        <v>1021</v>
      </c>
      <c r="J22" s="1098" t="s">
        <v>1021</v>
      </c>
      <c r="K22" s="110" t="s">
        <v>1021</v>
      </c>
    </row>
    <row r="23" spans="1:11" s="14" customFormat="1" ht="15" customHeight="1">
      <c r="A23" s="13"/>
      <c r="B23" s="44"/>
      <c r="C23" s="1277"/>
      <c r="D23" s="1275"/>
      <c r="E23" s="45" t="s">
        <v>736</v>
      </c>
      <c r="F23" s="1098" t="s">
        <v>1022</v>
      </c>
      <c r="G23" s="1098" t="s">
        <v>1022</v>
      </c>
      <c r="H23" s="1098" t="s">
        <v>1022</v>
      </c>
      <c r="I23" s="1098" t="s">
        <v>1022</v>
      </c>
      <c r="J23" s="1098" t="s">
        <v>1022</v>
      </c>
      <c r="K23" s="110" t="s">
        <v>1022</v>
      </c>
    </row>
    <row r="24" spans="1:11" s="14" customFormat="1" ht="15" customHeight="1">
      <c r="A24" s="13"/>
      <c r="B24" s="44"/>
      <c r="C24" s="1277"/>
      <c r="D24" s="1273" t="s">
        <v>1018</v>
      </c>
      <c r="E24" s="45" t="s">
        <v>886</v>
      </c>
      <c r="F24" s="1098" t="s">
        <v>1020</v>
      </c>
      <c r="G24" s="1098" t="s">
        <v>1020</v>
      </c>
      <c r="H24" s="1098" t="s">
        <v>1020</v>
      </c>
      <c r="I24" s="1098" t="s">
        <v>1020</v>
      </c>
      <c r="J24" s="1098" t="s">
        <v>1020</v>
      </c>
      <c r="K24" s="1278" t="s">
        <v>1019</v>
      </c>
    </row>
    <row r="25" spans="1:11" s="14" customFormat="1" ht="15" customHeight="1">
      <c r="A25" s="13"/>
      <c r="B25" s="44"/>
      <c r="C25" s="1277"/>
      <c r="D25" s="1274"/>
      <c r="E25" s="45" t="s">
        <v>887</v>
      </c>
      <c r="F25" s="1098" t="s">
        <v>385</v>
      </c>
      <c r="G25" s="1098">
        <v>3</v>
      </c>
      <c r="H25" s="1098">
        <v>5</v>
      </c>
      <c r="I25" s="1098">
        <v>2</v>
      </c>
      <c r="J25" s="1117">
        <v>4</v>
      </c>
      <c r="K25" s="1279"/>
    </row>
    <row r="26" spans="1:11" s="14" customFormat="1" ht="15" customHeight="1">
      <c r="A26" s="13"/>
      <c r="B26" s="44"/>
      <c r="C26" s="1277"/>
      <c r="D26" s="1274"/>
      <c r="E26" s="45" t="s">
        <v>888</v>
      </c>
      <c r="F26" s="1098" t="s">
        <v>1021</v>
      </c>
      <c r="G26" s="1098" t="s">
        <v>1021</v>
      </c>
      <c r="H26" s="1098" t="s">
        <v>1021</v>
      </c>
      <c r="I26" s="1098" t="s">
        <v>1021</v>
      </c>
      <c r="J26" s="1098" t="s">
        <v>1021</v>
      </c>
      <c r="K26" s="1279"/>
    </row>
    <row r="27" spans="1:11" s="14" customFormat="1" ht="15" customHeight="1" thickBot="1">
      <c r="A27" s="13"/>
      <c r="B27" s="44"/>
      <c r="C27" s="1267"/>
      <c r="D27" s="1268"/>
      <c r="E27" s="1116" t="s">
        <v>736</v>
      </c>
      <c r="F27" s="1106" t="s">
        <v>1022</v>
      </c>
      <c r="G27" s="1106" t="s">
        <v>1022</v>
      </c>
      <c r="H27" s="1106" t="s">
        <v>1022</v>
      </c>
      <c r="I27" s="1106" t="s">
        <v>1022</v>
      </c>
      <c r="J27" s="1106" t="s">
        <v>1022</v>
      </c>
      <c r="K27" s="1280"/>
    </row>
    <row r="28" spans="2:10" ht="10.5" customHeight="1">
      <c r="B28" s="46"/>
      <c r="C28" s="46"/>
      <c r="D28" s="46"/>
      <c r="E28" s="46"/>
      <c r="F28" s="46"/>
      <c r="G28" s="46"/>
      <c r="H28" s="46"/>
      <c r="I28" s="44"/>
      <c r="J28" s="43"/>
    </row>
    <row r="29" ht="15" customHeight="1">
      <c r="C29" s="12" t="s">
        <v>585</v>
      </c>
    </row>
  </sheetData>
  <mergeCells count="9">
    <mergeCell ref="K24:K27"/>
    <mergeCell ref="C3:D3"/>
    <mergeCell ref="D4:D7"/>
    <mergeCell ref="C4:C27"/>
    <mergeCell ref="D8:D11"/>
    <mergeCell ref="D12:D15"/>
    <mergeCell ref="D16:D19"/>
    <mergeCell ref="D20:D23"/>
    <mergeCell ref="D24:D27"/>
  </mergeCells>
  <printOptions/>
  <pageMargins left="0.7874015748031497" right="0.75" top="0.984251968503937" bottom="0.984251968503937" header="0.5118110236220472" footer="0.5118110236220472"/>
  <pageSetup firstPageNumber="10" useFirstPageNumber="1" horizontalDpi="600" verticalDpi="600" orientation="landscape"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大学基準協会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大学基準協会</dc:creator>
  <cp:keywords/>
  <dc:description/>
  <cp:lastModifiedBy>ishiw</cp:lastModifiedBy>
  <cp:lastPrinted>2008-05-02T08:37:30Z</cp:lastPrinted>
  <dcterms:created xsi:type="dcterms:W3CDTF">2001-12-26T03:27:35Z</dcterms:created>
  <dcterms:modified xsi:type="dcterms:W3CDTF">2009-01-15T08:37:48Z</dcterms:modified>
  <cp:category/>
  <cp:version/>
  <cp:contentType/>
  <cp:contentStatus/>
</cp:coreProperties>
</file>